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Probook\Documents\Projekty\2017_12_01_Nezamyslice\2020_07_31_rozpočet\"/>
    </mc:Choice>
  </mc:AlternateContent>
  <bookViews>
    <workbookView xWindow="-120" yWindow="-120" windowWidth="29040" windowHeight="15840" tabRatio="835"/>
  </bookViews>
  <sheets>
    <sheet name="Stavba" sheetId="1" r:id="rId1"/>
    <sheet name="VzorPolozky" sheetId="10" state="hidden" r:id="rId2"/>
    <sheet name="OV 01 0-1 Pol" sheetId="12" r:id="rId3"/>
    <sheet name="OV 01 0-2 Pol" sheetId="13" r:id="rId4"/>
    <sheet name="SO 01 01-1 Pol" sheetId="15" r:id="rId5"/>
    <sheet name="SO 01 01-2 Pol" sheetId="16" r:id="rId6"/>
    <sheet name="SO 01 ZTI" sheetId="17" r:id="rId7"/>
    <sheet name="SO 01 PLYN" sheetId="18" r:id="rId8"/>
    <sheet name="SO 01 ÚT" sheetId="19" r:id="rId9"/>
    <sheet name="SO 01 VZT" sheetId="14" r:id="rId10"/>
    <sheet name="SO 01 EL" sheetId="20" r:id="rId11"/>
    <sheet name="SO 02 02-1 Pol" sheetId="22" r:id="rId12"/>
    <sheet name="SO 03 03-1 Pol" sheetId="23" r:id="rId13"/>
    <sheet name="SO 03 03-2 Pol" sheetId="24" r:id="rId14"/>
  </sheets>
  <externalReferences>
    <externalReference r:id="rId15"/>
  </externalReferences>
  <definedNames>
    <definedName name="CelkemDPHVypocet" localSheetId="0">Stavba!$H$56</definedName>
    <definedName name="CenaCelkem">Stavba!$G$29</definedName>
    <definedName name="CenaCelkemBezDPH">Stavba!$G$28</definedName>
    <definedName name="CenaCelkemVypocet" localSheetId="0">Stavba!$I$56</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'OV 01 0-1 Pol'!$1:$7</definedName>
    <definedName name="_xlnm.Print_Titles" localSheetId="3">'OV 01 0-2 Pol'!$1:$7</definedName>
    <definedName name="_xlnm.Print_Titles" localSheetId="4">'SO 01 01-1 Pol'!$1:$7</definedName>
    <definedName name="_xlnm.Print_Titles" localSheetId="5">'SO 01 01-2 Pol'!$1:$7</definedName>
    <definedName name="_xlnm.Print_Titles" localSheetId="10">'SO 01 EL'!$1:$7</definedName>
    <definedName name="_xlnm.Print_Titles" localSheetId="7">'SO 01 PLYN'!$1:$7</definedName>
    <definedName name="_xlnm.Print_Titles" localSheetId="8">'SO 01 ÚT'!$1:$7</definedName>
    <definedName name="_xlnm.Print_Titles" localSheetId="9">'SO 01 VZT'!$1:$7</definedName>
    <definedName name="_xlnm.Print_Titles" localSheetId="6">'SO 01 ZTI'!$1:$7</definedName>
    <definedName name="_xlnm.Print_Titles" localSheetId="11">'SO 02 02-1 Pol'!$1:$7</definedName>
    <definedName name="_xlnm.Print_Titles" localSheetId="12">'SO 03 03-1 Pol'!$1:$7</definedName>
    <definedName name="_xlnm.Print_Titles" localSheetId="13">'SO 03 03-2 Pol'!$1:$7</definedName>
    <definedName name="oadresa">Stavba!$D$6</definedName>
    <definedName name="Objednatel" localSheetId="0">Stavba!$D$5</definedName>
    <definedName name="Objekt" localSheetId="0">Stavba!$B$38</definedName>
    <definedName name="_xlnm.Print_Area" localSheetId="2">'OV 01 0-1 Pol'!$A$1:$X$48</definedName>
    <definedName name="_xlnm.Print_Area" localSheetId="3">'OV 01 0-2 Pol'!$A$1:$X$40</definedName>
    <definedName name="_xlnm.Print_Area" localSheetId="4">'SO 01 01-1 Pol'!$A$1:$X$802</definedName>
    <definedName name="_xlnm.Print_Area" localSheetId="5">'SO 01 01-2 Pol'!$A$1:$X$82</definedName>
    <definedName name="_xlnm.Print_Area" localSheetId="10">'SO 01 EL'!$A$1:$X$268</definedName>
    <definedName name="_xlnm.Print_Area" localSheetId="7">'SO 01 PLYN'!$A$1:$X$36</definedName>
    <definedName name="_xlnm.Print_Area" localSheetId="8">'SO 01 ÚT'!$A$1:$X$102</definedName>
    <definedName name="_xlnm.Print_Area" localSheetId="9">'SO 01 VZT'!$A$1:$X$49</definedName>
    <definedName name="_xlnm.Print_Area" localSheetId="6">'SO 01 ZTI'!$A$1:$X$108</definedName>
    <definedName name="_xlnm.Print_Area" localSheetId="11">'SO 02 02-1 Pol'!$A$1:$X$153</definedName>
    <definedName name="_xlnm.Print_Area" localSheetId="12">'SO 03 03-1 Pol'!$A$1:$X$86</definedName>
    <definedName name="_xlnm.Print_Area" localSheetId="13">'SO 03 03-2 Pol'!$A$1:$X$42</definedName>
    <definedName name="_xlnm.Print_Area" localSheetId="0">Stavba!$A$1:$J$124</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Stavba!$F$56</definedName>
    <definedName name="ZakladDPHZakl">Stavba!$G$25</definedName>
    <definedName name="ZakladDPHZaklVypocet" localSheetId="0">Stavba!$G$56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64" i="15" l="1"/>
  <c r="F564" i="15"/>
  <c r="F35" i="12"/>
  <c r="F37" i="16"/>
  <c r="G37" i="16" s="1"/>
  <c r="M37" i="16" s="1"/>
  <c r="F34" i="16"/>
  <c r="G34" i="16" s="1"/>
  <c r="M34" i="16" s="1"/>
  <c r="F32" i="16"/>
  <c r="F30" i="16"/>
  <c r="F28" i="16"/>
  <c r="F26" i="16"/>
  <c r="F39" i="16"/>
  <c r="V37" i="16"/>
  <c r="Q37" i="16"/>
  <c r="O37" i="16"/>
  <c r="K37" i="16"/>
  <c r="I37" i="16"/>
  <c r="V34" i="16"/>
  <c r="Q34" i="16"/>
  <c r="O34" i="16"/>
  <c r="K34" i="16"/>
  <c r="I34" i="16"/>
  <c r="F24" i="16" l="1"/>
  <c r="F669" i="15" l="1"/>
  <c r="G669" i="15" s="1"/>
  <c r="M669" i="15" s="1"/>
  <c r="I669" i="15"/>
  <c r="K669" i="15"/>
  <c r="F526" i="15"/>
  <c r="G526" i="15" s="1"/>
  <c r="M526" i="15" s="1"/>
  <c r="I526" i="15"/>
  <c r="K526" i="15"/>
  <c r="O526" i="15"/>
  <c r="Q526" i="15"/>
  <c r="V526" i="15"/>
  <c r="E475" i="15" l="1"/>
  <c r="V88" i="17" l="1"/>
  <c r="Q88" i="17"/>
  <c r="O88" i="17"/>
  <c r="K88" i="17"/>
  <c r="I88" i="17"/>
  <c r="F88" i="17"/>
  <c r="G88" i="17" s="1"/>
  <c r="M88" i="17" s="1"/>
  <c r="V87" i="17"/>
  <c r="Q87" i="17"/>
  <c r="O87" i="17"/>
  <c r="K87" i="17"/>
  <c r="I87" i="17"/>
  <c r="F87" i="17"/>
  <c r="G87" i="17" s="1"/>
  <c r="M87" i="17" s="1"/>
  <c r="V86" i="17"/>
  <c r="Q86" i="17"/>
  <c r="O86" i="17"/>
  <c r="K86" i="17"/>
  <c r="I86" i="17"/>
  <c r="F86" i="17"/>
  <c r="G86" i="17" s="1"/>
  <c r="M86" i="17" s="1"/>
  <c r="V85" i="17"/>
  <c r="Q85" i="17"/>
  <c r="O85" i="17"/>
  <c r="K85" i="17"/>
  <c r="I85" i="17"/>
  <c r="F85" i="17"/>
  <c r="G85" i="17" s="1"/>
  <c r="M85" i="17" s="1"/>
  <c r="V83" i="17"/>
  <c r="Q83" i="17"/>
  <c r="O83" i="17"/>
  <c r="K83" i="17"/>
  <c r="I83" i="17"/>
  <c r="F83" i="17"/>
  <c r="G83" i="17" s="1"/>
  <c r="M83" i="17" s="1"/>
  <c r="F74" i="17"/>
  <c r="G74" i="17" s="1"/>
  <c r="M74" i="17" s="1"/>
  <c r="V74" i="17"/>
  <c r="Q74" i="17"/>
  <c r="O74" i="17"/>
  <c r="K74" i="17"/>
  <c r="I74" i="17"/>
  <c r="BA34" i="12" l="1"/>
  <c r="V33" i="12"/>
  <c r="Q33" i="12"/>
  <c r="O33" i="12"/>
  <c r="K33" i="12"/>
  <c r="I33" i="12"/>
  <c r="F33" i="12"/>
  <c r="G33" i="12" s="1"/>
  <c r="M33" i="12" s="1"/>
  <c r="V75" i="22" l="1"/>
  <c r="Q75" i="22"/>
  <c r="O75" i="22"/>
  <c r="K75" i="22"/>
  <c r="I75" i="22"/>
  <c r="F75" i="22"/>
  <c r="G75" i="22" s="1"/>
  <c r="M75" i="22" s="1"/>
  <c r="V125" i="22"/>
  <c r="Q125" i="22"/>
  <c r="O125" i="22"/>
  <c r="K125" i="22"/>
  <c r="I125" i="22"/>
  <c r="F125" i="22"/>
  <c r="G125" i="22" s="1"/>
  <c r="M125" i="22" s="1"/>
  <c r="K123" i="22"/>
  <c r="I123" i="22"/>
  <c r="F123" i="22"/>
  <c r="G123" i="22" s="1"/>
  <c r="M123" i="22" s="1"/>
  <c r="K121" i="22"/>
  <c r="I121" i="22"/>
  <c r="F121" i="22"/>
  <c r="G121" i="22" s="1"/>
  <c r="M121" i="22" s="1"/>
  <c r="V119" i="22"/>
  <c r="Q119" i="22"/>
  <c r="O119" i="22"/>
  <c r="K119" i="22"/>
  <c r="I119" i="22"/>
  <c r="F119" i="22"/>
  <c r="G119" i="22" s="1"/>
  <c r="M119" i="22" s="1"/>
  <c r="F636" i="15"/>
  <c r="F634" i="15"/>
  <c r="F632" i="15"/>
  <c r="F630" i="15"/>
  <c r="F628" i="15"/>
  <c r="F57" i="15" l="1"/>
  <c r="G57" i="15" s="1"/>
  <c r="M57" i="15" s="1"/>
  <c r="V57" i="15"/>
  <c r="Q57" i="15"/>
  <c r="O57" i="15"/>
  <c r="K57" i="15"/>
  <c r="I57" i="15"/>
  <c r="K634" i="15"/>
  <c r="I634" i="15"/>
  <c r="G634" i="15"/>
  <c r="M634" i="15" s="1"/>
  <c r="G636" i="15"/>
  <c r="M636" i="15" s="1"/>
  <c r="I636" i="15"/>
  <c r="K636" i="15"/>
  <c r="K632" i="15"/>
  <c r="I632" i="15"/>
  <c r="G632" i="15"/>
  <c r="M632" i="15" s="1"/>
  <c r="K630" i="15"/>
  <c r="I630" i="15"/>
  <c r="G630" i="15"/>
  <c r="M630" i="15" s="1"/>
  <c r="V628" i="15"/>
  <c r="Q628" i="15"/>
  <c r="O628" i="15"/>
  <c r="K628" i="15"/>
  <c r="I628" i="15"/>
  <c r="G628" i="15"/>
  <c r="M628" i="15" s="1"/>
  <c r="K399" i="15"/>
  <c r="I399" i="15"/>
  <c r="F399" i="15"/>
  <c r="G399" i="15" s="1"/>
  <c r="M399" i="15" s="1"/>
  <c r="V142" i="15" l="1"/>
  <c r="Q142" i="15"/>
  <c r="O142" i="15"/>
  <c r="K142" i="15"/>
  <c r="I142" i="15"/>
  <c r="F142" i="15"/>
  <c r="G142" i="15" s="1"/>
  <c r="M142" i="15" s="1"/>
  <c r="V123" i="15"/>
  <c r="Q123" i="15"/>
  <c r="O123" i="15"/>
  <c r="K123" i="15"/>
  <c r="I123" i="15"/>
  <c r="F123" i="15"/>
  <c r="G123" i="15" s="1"/>
  <c r="M123" i="15" s="1"/>
  <c r="BA32" i="12" l="1"/>
  <c r="V31" i="12"/>
  <c r="Q31" i="12"/>
  <c r="O31" i="12"/>
  <c r="K31" i="12"/>
  <c r="I31" i="12"/>
  <c r="F31" i="12"/>
  <c r="G31" i="12" s="1"/>
  <c r="M31" i="12" s="1"/>
  <c r="F9" i="24" l="1"/>
  <c r="G9" i="24" s="1"/>
  <c r="AF32" i="24" s="1"/>
  <c r="G55" i="1" s="1"/>
  <c r="I9" i="24"/>
  <c r="I8" i="24" s="1"/>
  <c r="K9" i="24"/>
  <c r="O9" i="24"/>
  <c r="O8" i="24" s="1"/>
  <c r="Q9" i="24"/>
  <c r="Q8" i="24" s="1"/>
  <c r="V9" i="24"/>
  <c r="V8" i="24" s="1"/>
  <c r="F10" i="24"/>
  <c r="G10" i="24" s="1"/>
  <c r="M10" i="24" s="1"/>
  <c r="I10" i="24"/>
  <c r="K10" i="24"/>
  <c r="O10" i="24"/>
  <c r="Q10" i="24"/>
  <c r="V10" i="24"/>
  <c r="F12" i="24"/>
  <c r="G12" i="24"/>
  <c r="M12" i="24" s="1"/>
  <c r="I12" i="24"/>
  <c r="K12" i="24"/>
  <c r="O12" i="24"/>
  <c r="Q12" i="24"/>
  <c r="V12" i="24"/>
  <c r="F15" i="24"/>
  <c r="G15" i="24" s="1"/>
  <c r="M15" i="24" s="1"/>
  <c r="I15" i="24"/>
  <c r="K15" i="24"/>
  <c r="O15" i="24"/>
  <c r="Q15" i="24"/>
  <c r="V15" i="24"/>
  <c r="F16" i="24"/>
  <c r="G16" i="24" s="1"/>
  <c r="M16" i="24" s="1"/>
  <c r="I16" i="24"/>
  <c r="K16" i="24"/>
  <c r="O16" i="24"/>
  <c r="Q16" i="24"/>
  <c r="V16" i="24"/>
  <c r="F18" i="24"/>
  <c r="G18" i="24"/>
  <c r="M18" i="24" s="1"/>
  <c r="I18" i="24"/>
  <c r="I17" i="24" s="1"/>
  <c r="K18" i="24"/>
  <c r="K17" i="24" s="1"/>
  <c r="O18" i="24"/>
  <c r="O17" i="24" s="1"/>
  <c r="Q18" i="24"/>
  <c r="Q17" i="24" s="1"/>
  <c r="V18" i="24"/>
  <c r="V17" i="24" s="1"/>
  <c r="F25" i="24"/>
  <c r="G25" i="24" s="1"/>
  <c r="M25" i="24" s="1"/>
  <c r="I25" i="24"/>
  <c r="K25" i="24"/>
  <c r="O25" i="24"/>
  <c r="Q25" i="24"/>
  <c r="V25" i="24"/>
  <c r="F26" i="24"/>
  <c r="G26" i="24"/>
  <c r="M26" i="24" s="1"/>
  <c r="I26" i="24"/>
  <c r="K26" i="24"/>
  <c r="O26" i="24"/>
  <c r="Q26" i="24"/>
  <c r="V26" i="24"/>
  <c r="F27" i="24"/>
  <c r="G27" i="24"/>
  <c r="M27" i="24" s="1"/>
  <c r="I27" i="24"/>
  <c r="K27" i="24"/>
  <c r="O27" i="24"/>
  <c r="Q27" i="24"/>
  <c r="V27" i="24"/>
  <c r="F30" i="24"/>
  <c r="G30" i="24" s="1"/>
  <c r="M30" i="24" s="1"/>
  <c r="M29" i="24" s="1"/>
  <c r="I30" i="24"/>
  <c r="I29" i="24" s="1"/>
  <c r="K30" i="24"/>
  <c r="K29" i="24" s="1"/>
  <c r="O30" i="24"/>
  <c r="O29" i="24" s="1"/>
  <c r="Q30" i="24"/>
  <c r="Q29" i="24" s="1"/>
  <c r="V30" i="24"/>
  <c r="V29" i="24" s="1"/>
  <c r="F9" i="23"/>
  <c r="G9" i="23" s="1"/>
  <c r="I9" i="23"/>
  <c r="K9" i="23"/>
  <c r="O9" i="23"/>
  <c r="Q9" i="23"/>
  <c r="V9" i="23"/>
  <c r="F11" i="23"/>
  <c r="G11" i="23" s="1"/>
  <c r="M11" i="23" s="1"/>
  <c r="I11" i="23"/>
  <c r="K11" i="23"/>
  <c r="O11" i="23"/>
  <c r="Q11" i="23"/>
  <c r="V11" i="23"/>
  <c r="F13" i="23"/>
  <c r="G13" i="23" s="1"/>
  <c r="M13" i="23" s="1"/>
  <c r="I13" i="23"/>
  <c r="K13" i="23"/>
  <c r="O13" i="23"/>
  <c r="Q13" i="23"/>
  <c r="V13" i="23"/>
  <c r="F15" i="23"/>
  <c r="G15" i="23"/>
  <c r="M15" i="23" s="1"/>
  <c r="I15" i="23"/>
  <c r="K15" i="23"/>
  <c r="O15" i="23"/>
  <c r="Q15" i="23"/>
  <c r="V15" i="23"/>
  <c r="F17" i="23"/>
  <c r="G17" i="23" s="1"/>
  <c r="M17" i="23" s="1"/>
  <c r="I17" i="23"/>
  <c r="K17" i="23"/>
  <c r="O17" i="23"/>
  <c r="Q17" i="23"/>
  <c r="V17" i="23"/>
  <c r="F18" i="23"/>
  <c r="G18" i="23" s="1"/>
  <c r="M18" i="23" s="1"/>
  <c r="I18" i="23"/>
  <c r="K18" i="23"/>
  <c r="O18" i="23"/>
  <c r="Q18" i="23"/>
  <c r="V18" i="23"/>
  <c r="F21" i="23"/>
  <c r="G21" i="23" s="1"/>
  <c r="M21" i="23" s="1"/>
  <c r="I21" i="23"/>
  <c r="K21" i="23"/>
  <c r="O21" i="23"/>
  <c r="Q21" i="23"/>
  <c r="V21" i="23"/>
  <c r="F23" i="23"/>
  <c r="G23" i="23" s="1"/>
  <c r="M23" i="23" s="1"/>
  <c r="I23" i="23"/>
  <c r="K23" i="23"/>
  <c r="O23" i="23"/>
  <c r="Q23" i="23"/>
  <c r="V23" i="23"/>
  <c r="F25" i="23"/>
  <c r="G25" i="23" s="1"/>
  <c r="M25" i="23" s="1"/>
  <c r="I25" i="23"/>
  <c r="K25" i="23"/>
  <c r="O25" i="23"/>
  <c r="Q25" i="23"/>
  <c r="V25" i="23"/>
  <c r="F27" i="23"/>
  <c r="G27" i="23"/>
  <c r="M27" i="23" s="1"/>
  <c r="I27" i="23"/>
  <c r="K27" i="23"/>
  <c r="O27" i="23"/>
  <c r="Q27" i="23"/>
  <c r="V27" i="23"/>
  <c r="F30" i="23"/>
  <c r="G30" i="23" s="1"/>
  <c r="M30" i="23" s="1"/>
  <c r="I30" i="23"/>
  <c r="K30" i="23"/>
  <c r="O30" i="23"/>
  <c r="Q30" i="23"/>
  <c r="V30" i="23"/>
  <c r="F33" i="23"/>
  <c r="G33" i="23" s="1"/>
  <c r="M33" i="23" s="1"/>
  <c r="I33" i="23"/>
  <c r="K33" i="23"/>
  <c r="O33" i="23"/>
  <c r="Q33" i="23"/>
  <c r="V33" i="23"/>
  <c r="F34" i="23"/>
  <c r="G34" i="23" s="1"/>
  <c r="M34" i="23" s="1"/>
  <c r="I34" i="23"/>
  <c r="K34" i="23"/>
  <c r="O34" i="23"/>
  <c r="Q34" i="23"/>
  <c r="V34" i="23"/>
  <c r="F35" i="23"/>
  <c r="G35" i="23" s="1"/>
  <c r="M35" i="23" s="1"/>
  <c r="I35" i="23"/>
  <c r="K35" i="23"/>
  <c r="O35" i="23"/>
  <c r="Q35" i="23"/>
  <c r="V35" i="23"/>
  <c r="F36" i="23"/>
  <c r="G36" i="23" s="1"/>
  <c r="M36" i="23" s="1"/>
  <c r="I36" i="23"/>
  <c r="K36" i="23"/>
  <c r="O36" i="23"/>
  <c r="Q36" i="23"/>
  <c r="V36" i="23"/>
  <c r="F38" i="23"/>
  <c r="G38" i="23"/>
  <c r="M38" i="23" s="1"/>
  <c r="I38" i="23"/>
  <c r="K38" i="23"/>
  <c r="O38" i="23"/>
  <c r="Q38" i="23"/>
  <c r="V38" i="23"/>
  <c r="F40" i="23"/>
  <c r="G40" i="23" s="1"/>
  <c r="I40" i="23"/>
  <c r="K40" i="23"/>
  <c r="O40" i="23"/>
  <c r="O39" i="23" s="1"/>
  <c r="Q40" i="23"/>
  <c r="V40" i="23"/>
  <c r="F42" i="23"/>
  <c r="G42" i="23" s="1"/>
  <c r="M42" i="23" s="1"/>
  <c r="I42" i="23"/>
  <c r="K42" i="23"/>
  <c r="O42" i="23"/>
  <c r="Q42" i="23"/>
  <c r="V42" i="23"/>
  <c r="F44" i="23"/>
  <c r="G44" i="23" s="1"/>
  <c r="M44" i="23" s="1"/>
  <c r="I44" i="23"/>
  <c r="K44" i="23"/>
  <c r="O44" i="23"/>
  <c r="Q44" i="23"/>
  <c r="V44" i="23"/>
  <c r="F47" i="23"/>
  <c r="G47" i="23" s="1"/>
  <c r="M47" i="23" s="1"/>
  <c r="I47" i="23"/>
  <c r="K47" i="23"/>
  <c r="O47" i="23"/>
  <c r="Q47" i="23"/>
  <c r="V47" i="23"/>
  <c r="F49" i="23"/>
  <c r="G49" i="23" s="1"/>
  <c r="M49" i="23" s="1"/>
  <c r="I49" i="23"/>
  <c r="K49" i="23"/>
  <c r="O49" i="23"/>
  <c r="Q49" i="23"/>
  <c r="V49" i="23"/>
  <c r="F52" i="23"/>
  <c r="G52" i="23" s="1"/>
  <c r="M52" i="23" s="1"/>
  <c r="I52" i="23"/>
  <c r="I51" i="23" s="1"/>
  <c r="K52" i="23"/>
  <c r="K51" i="23" s="1"/>
  <c r="O52" i="23"/>
  <c r="O51" i="23" s="1"/>
  <c r="Q52" i="23"/>
  <c r="Q51" i="23" s="1"/>
  <c r="V52" i="23"/>
  <c r="V51" i="23" s="1"/>
  <c r="F54" i="23"/>
  <c r="G54" i="23"/>
  <c r="M54" i="23" s="1"/>
  <c r="I54" i="23"/>
  <c r="K54" i="23"/>
  <c r="O54" i="23"/>
  <c r="Q54" i="23"/>
  <c r="V54" i="23"/>
  <c r="F57" i="23"/>
  <c r="G57" i="23" s="1"/>
  <c r="M57" i="23" s="1"/>
  <c r="I57" i="23"/>
  <c r="K57" i="23"/>
  <c r="O57" i="23"/>
  <c r="Q57" i="23"/>
  <c r="Q56" i="23" s="1"/>
  <c r="V57" i="23"/>
  <c r="V56" i="23" s="1"/>
  <c r="F58" i="23"/>
  <c r="G58" i="23"/>
  <c r="M58" i="23" s="1"/>
  <c r="I58" i="23"/>
  <c r="K58" i="23"/>
  <c r="O58" i="23"/>
  <c r="Q58" i="23"/>
  <c r="V58" i="23"/>
  <c r="F59" i="23"/>
  <c r="G59" i="23" s="1"/>
  <c r="M59" i="23" s="1"/>
  <c r="I59" i="23"/>
  <c r="K59" i="23"/>
  <c r="O59" i="23"/>
  <c r="Q59" i="23"/>
  <c r="V59" i="23"/>
  <c r="F61" i="23"/>
  <c r="G61" i="23"/>
  <c r="M61" i="23" s="1"/>
  <c r="I61" i="23"/>
  <c r="K61" i="23"/>
  <c r="O61" i="23"/>
  <c r="Q61" i="23"/>
  <c r="V61" i="23"/>
  <c r="F63" i="23"/>
  <c r="G63" i="23"/>
  <c r="M63" i="23" s="1"/>
  <c r="I63" i="23"/>
  <c r="K63" i="23"/>
  <c r="O63" i="23"/>
  <c r="Q63" i="23"/>
  <c r="V63" i="23"/>
  <c r="F66" i="23"/>
  <c r="G66" i="23" s="1"/>
  <c r="I66" i="23"/>
  <c r="K66" i="23"/>
  <c r="K65" i="23" s="1"/>
  <c r="O66" i="23"/>
  <c r="O65" i="23" s="1"/>
  <c r="Q66" i="23"/>
  <c r="Q65" i="23" s="1"/>
  <c r="V66" i="23"/>
  <c r="F68" i="23"/>
  <c r="G68" i="23" s="1"/>
  <c r="M68" i="23" s="1"/>
  <c r="I68" i="23"/>
  <c r="K68" i="23"/>
  <c r="O68" i="23"/>
  <c r="Q68" i="23"/>
  <c r="V68" i="23"/>
  <c r="F71" i="23"/>
  <c r="G71" i="23" s="1"/>
  <c r="I71" i="23"/>
  <c r="I70" i="23" s="1"/>
  <c r="K71" i="23"/>
  <c r="K70" i="23" s="1"/>
  <c r="O71" i="23"/>
  <c r="O70" i="23" s="1"/>
  <c r="Q71" i="23"/>
  <c r="Q70" i="23" s="1"/>
  <c r="V71" i="23"/>
  <c r="V70" i="23" s="1"/>
  <c r="F73" i="23"/>
  <c r="G73" i="23"/>
  <c r="M73" i="23" s="1"/>
  <c r="I73" i="23"/>
  <c r="K73" i="23"/>
  <c r="K72" i="23" s="1"/>
  <c r="O73" i="23"/>
  <c r="Q73" i="23"/>
  <c r="Q72" i="23" s="1"/>
  <c r="V73" i="23"/>
  <c r="V72" i="23" s="1"/>
  <c r="F74" i="23"/>
  <c r="G74" i="23"/>
  <c r="M74" i="23" s="1"/>
  <c r="I74" i="23"/>
  <c r="K74" i="23"/>
  <c r="O74" i="23"/>
  <c r="Q74" i="23"/>
  <c r="V74" i="23"/>
  <c r="BA101" i="22"/>
  <c r="F9" i="22"/>
  <c r="G9" i="22" s="1"/>
  <c r="M9" i="22" s="1"/>
  <c r="I9" i="22"/>
  <c r="K9" i="22"/>
  <c r="O9" i="22"/>
  <c r="Q9" i="22"/>
  <c r="V9" i="22"/>
  <c r="F10" i="22"/>
  <c r="G10" i="22" s="1"/>
  <c r="M10" i="22" s="1"/>
  <c r="I10" i="22"/>
  <c r="K10" i="22"/>
  <c r="O10" i="22"/>
  <c r="Q10" i="22"/>
  <c r="V10" i="22"/>
  <c r="F12" i="22"/>
  <c r="G12" i="22"/>
  <c r="M12" i="22" s="1"/>
  <c r="I12" i="22"/>
  <c r="K12" i="22"/>
  <c r="O12" i="22"/>
  <c r="Q12" i="22"/>
  <c r="V12" i="22"/>
  <c r="F14" i="22"/>
  <c r="G14" i="22" s="1"/>
  <c r="M14" i="22" s="1"/>
  <c r="I14" i="22"/>
  <c r="K14" i="22"/>
  <c r="O14" i="22"/>
  <c r="Q14" i="22"/>
  <c r="V14" i="22"/>
  <c r="F16" i="22"/>
  <c r="G16" i="22" s="1"/>
  <c r="M16" i="22" s="1"/>
  <c r="I16" i="22"/>
  <c r="K16" i="22"/>
  <c r="O16" i="22"/>
  <c r="Q16" i="22"/>
  <c r="V16" i="22"/>
  <c r="F18" i="22"/>
  <c r="G18" i="22" s="1"/>
  <c r="M18" i="22" s="1"/>
  <c r="I18" i="22"/>
  <c r="K18" i="22"/>
  <c r="O18" i="22"/>
  <c r="Q18" i="22"/>
  <c r="V18" i="22"/>
  <c r="F19" i="22"/>
  <c r="G19" i="22" s="1"/>
  <c r="M19" i="22" s="1"/>
  <c r="I19" i="22"/>
  <c r="K19" i="22"/>
  <c r="O19" i="22"/>
  <c r="Q19" i="22"/>
  <c r="V19" i="22"/>
  <c r="F20" i="22"/>
  <c r="G20" i="22" s="1"/>
  <c r="M20" i="22" s="1"/>
  <c r="I20" i="22"/>
  <c r="K20" i="22"/>
  <c r="O20" i="22"/>
  <c r="Q20" i="22"/>
  <c r="V20" i="22"/>
  <c r="F22" i="22"/>
  <c r="G22" i="22" s="1"/>
  <c r="M22" i="22" s="1"/>
  <c r="I22" i="22"/>
  <c r="K22" i="22"/>
  <c r="O22" i="22"/>
  <c r="Q22" i="22"/>
  <c r="V22" i="22"/>
  <c r="F23" i="22"/>
  <c r="G23" i="22" s="1"/>
  <c r="M23" i="22" s="1"/>
  <c r="I23" i="22"/>
  <c r="K23" i="22"/>
  <c r="O23" i="22"/>
  <c r="Q23" i="22"/>
  <c r="V23" i="22"/>
  <c r="F26" i="22"/>
  <c r="G26" i="22" s="1"/>
  <c r="I26" i="22"/>
  <c r="K26" i="22"/>
  <c r="O26" i="22"/>
  <c r="Q26" i="22"/>
  <c r="V26" i="22"/>
  <c r="F28" i="22"/>
  <c r="G28" i="22" s="1"/>
  <c r="M28" i="22" s="1"/>
  <c r="I28" i="22"/>
  <c r="K28" i="22"/>
  <c r="O28" i="22"/>
  <c r="Q28" i="22"/>
  <c r="V28" i="22"/>
  <c r="F30" i="22"/>
  <c r="G30" i="22" s="1"/>
  <c r="M30" i="22" s="1"/>
  <c r="I30" i="22"/>
  <c r="K30" i="22"/>
  <c r="O30" i="22"/>
  <c r="Q30" i="22"/>
  <c r="V30" i="22"/>
  <c r="F32" i="22"/>
  <c r="G32" i="22" s="1"/>
  <c r="M32" i="22" s="1"/>
  <c r="I32" i="22"/>
  <c r="K32" i="22"/>
  <c r="O32" i="22"/>
  <c r="Q32" i="22"/>
  <c r="V32" i="22"/>
  <c r="F34" i="22"/>
  <c r="G34" i="22" s="1"/>
  <c r="M34" i="22" s="1"/>
  <c r="I34" i="22"/>
  <c r="K34" i="22"/>
  <c r="O34" i="22"/>
  <c r="Q34" i="22"/>
  <c r="V34" i="22"/>
  <c r="F36" i="22"/>
  <c r="G36" i="22" s="1"/>
  <c r="M36" i="22" s="1"/>
  <c r="I36" i="22"/>
  <c r="K36" i="22"/>
  <c r="O36" i="22"/>
  <c r="Q36" i="22"/>
  <c r="V36" i="22"/>
  <c r="F38" i="22"/>
  <c r="G38" i="22" s="1"/>
  <c r="M38" i="22" s="1"/>
  <c r="I38" i="22"/>
  <c r="K38" i="22"/>
  <c r="O38" i="22"/>
  <c r="Q38" i="22"/>
  <c r="V38" i="22"/>
  <c r="F40" i="22"/>
  <c r="G40" i="22" s="1"/>
  <c r="M40" i="22" s="1"/>
  <c r="I40" i="22"/>
  <c r="K40" i="22"/>
  <c r="O40" i="22"/>
  <c r="Q40" i="22"/>
  <c r="V40" i="22"/>
  <c r="F42" i="22"/>
  <c r="G42" i="22"/>
  <c r="M42" i="22" s="1"/>
  <c r="I42" i="22"/>
  <c r="K42" i="22"/>
  <c r="O42" i="22"/>
  <c r="Q42" i="22"/>
  <c r="V42" i="22"/>
  <c r="F44" i="22"/>
  <c r="G44" i="22" s="1"/>
  <c r="M44" i="22" s="1"/>
  <c r="I44" i="22"/>
  <c r="K44" i="22"/>
  <c r="O44" i="22"/>
  <c r="Q44" i="22"/>
  <c r="V44" i="22"/>
  <c r="F47" i="22"/>
  <c r="G47" i="22" s="1"/>
  <c r="M47" i="22" s="1"/>
  <c r="I47" i="22"/>
  <c r="K47" i="22"/>
  <c r="O47" i="22"/>
  <c r="Q47" i="22"/>
  <c r="V47" i="22"/>
  <c r="F50" i="22"/>
  <c r="G50" i="22" s="1"/>
  <c r="I50" i="22"/>
  <c r="K50" i="22"/>
  <c r="O50" i="22"/>
  <c r="Q50" i="22"/>
  <c r="V50" i="22"/>
  <c r="F52" i="22"/>
  <c r="G52" i="22" s="1"/>
  <c r="M52" i="22" s="1"/>
  <c r="I52" i="22"/>
  <c r="K52" i="22"/>
  <c r="O52" i="22"/>
  <c r="Q52" i="22"/>
  <c r="V52" i="22"/>
  <c r="F54" i="22"/>
  <c r="G54" i="22" s="1"/>
  <c r="M54" i="22" s="1"/>
  <c r="I54" i="22"/>
  <c r="K54" i="22"/>
  <c r="O54" i="22"/>
  <c r="Q54" i="22"/>
  <c r="V54" i="22"/>
  <c r="F56" i="22"/>
  <c r="G56" i="22" s="1"/>
  <c r="M56" i="22" s="1"/>
  <c r="I56" i="22"/>
  <c r="K56" i="22"/>
  <c r="O56" i="22"/>
  <c r="Q56" i="22"/>
  <c r="V56" i="22"/>
  <c r="F59" i="22"/>
  <c r="G59" i="22" s="1"/>
  <c r="I59" i="22"/>
  <c r="I58" i="22" s="1"/>
  <c r="K59" i="22"/>
  <c r="K58" i="22" s="1"/>
  <c r="O59" i="22"/>
  <c r="O58" i="22" s="1"/>
  <c r="Q59" i="22"/>
  <c r="Q58" i="22" s="1"/>
  <c r="V59" i="22"/>
  <c r="V58" i="22" s="1"/>
  <c r="F61" i="22"/>
  <c r="G61" i="22"/>
  <c r="M61" i="22" s="1"/>
  <c r="I61" i="22"/>
  <c r="K61" i="22"/>
  <c r="O61" i="22"/>
  <c r="Q61" i="22"/>
  <c r="V61" i="22"/>
  <c r="F63" i="22"/>
  <c r="G63" i="22" s="1"/>
  <c r="M63" i="22" s="1"/>
  <c r="I63" i="22"/>
  <c r="K63" i="22"/>
  <c r="O63" i="22"/>
  <c r="Q63" i="22"/>
  <c r="V63" i="22"/>
  <c r="F64" i="22"/>
  <c r="G64" i="22" s="1"/>
  <c r="M64" i="22" s="1"/>
  <c r="I64" i="22"/>
  <c r="K64" i="22"/>
  <c r="O64" i="22"/>
  <c r="Q64" i="22"/>
  <c r="V64" i="22"/>
  <c r="F67" i="22"/>
  <c r="G67" i="22" s="1"/>
  <c r="I67" i="22"/>
  <c r="K67" i="22"/>
  <c r="O67" i="22"/>
  <c r="O66" i="22" s="1"/>
  <c r="Q67" i="22"/>
  <c r="V67" i="22"/>
  <c r="F70" i="22"/>
  <c r="G70" i="22" s="1"/>
  <c r="M70" i="22" s="1"/>
  <c r="I70" i="22"/>
  <c r="K70" i="22"/>
  <c r="O70" i="22"/>
  <c r="Q70" i="22"/>
  <c r="V70" i="22"/>
  <c r="F71" i="22"/>
  <c r="G71" i="22"/>
  <c r="M71" i="22" s="1"/>
  <c r="I71" i="22"/>
  <c r="K71" i="22"/>
  <c r="O71" i="22"/>
  <c r="Q71" i="22"/>
  <c r="V71" i="22"/>
  <c r="F74" i="22"/>
  <c r="G74" i="22" s="1"/>
  <c r="G73" i="22" s="1"/>
  <c r="I74" i="22"/>
  <c r="I73" i="22" s="1"/>
  <c r="K74" i="22"/>
  <c r="K73" i="22" s="1"/>
  <c r="O74" i="22"/>
  <c r="O73" i="22" s="1"/>
  <c r="Q74" i="22"/>
  <c r="Q73" i="22" s="1"/>
  <c r="V74" i="22"/>
  <c r="V73" i="22" s="1"/>
  <c r="F77" i="22"/>
  <c r="G77" i="22" s="1"/>
  <c r="I77" i="22"/>
  <c r="I76" i="22" s="1"/>
  <c r="K77" i="22"/>
  <c r="K76" i="22" s="1"/>
  <c r="O77" i="22"/>
  <c r="O76" i="22" s="1"/>
  <c r="Q77" i="22"/>
  <c r="Q76" i="22" s="1"/>
  <c r="V77" i="22"/>
  <c r="V76" i="22" s="1"/>
  <c r="F79" i="22"/>
  <c r="G79" i="22" s="1"/>
  <c r="M79" i="22" s="1"/>
  <c r="I79" i="22"/>
  <c r="K79" i="22"/>
  <c r="O79" i="22"/>
  <c r="Q79" i="22"/>
  <c r="V79" i="22"/>
  <c r="F81" i="22"/>
  <c r="G81" i="22" s="1"/>
  <c r="M81" i="22" s="1"/>
  <c r="I81" i="22"/>
  <c r="K81" i="22"/>
  <c r="O81" i="22"/>
  <c r="Q81" i="22"/>
  <c r="V81" i="22"/>
  <c r="F83" i="22"/>
  <c r="G83" i="22" s="1"/>
  <c r="M83" i="22" s="1"/>
  <c r="I83" i="22"/>
  <c r="K83" i="22"/>
  <c r="O83" i="22"/>
  <c r="Q83" i="22"/>
  <c r="V83" i="22"/>
  <c r="F84" i="22"/>
  <c r="G84" i="22" s="1"/>
  <c r="M84" i="22" s="1"/>
  <c r="I84" i="22"/>
  <c r="K84" i="22"/>
  <c r="O84" i="22"/>
  <c r="Q84" i="22"/>
  <c r="V84" i="22"/>
  <c r="F86" i="22"/>
  <c r="G86" i="22" s="1"/>
  <c r="M86" i="22" s="1"/>
  <c r="I86" i="22"/>
  <c r="K86" i="22"/>
  <c r="O86" i="22"/>
  <c r="Q86" i="22"/>
  <c r="V86" i="22"/>
  <c r="F87" i="22"/>
  <c r="G87" i="22" s="1"/>
  <c r="M87" i="22" s="1"/>
  <c r="I87" i="22"/>
  <c r="K87" i="22"/>
  <c r="O87" i="22"/>
  <c r="Q87" i="22"/>
  <c r="V87" i="22"/>
  <c r="F89" i="22"/>
  <c r="G89" i="22"/>
  <c r="M89" i="22" s="1"/>
  <c r="I89" i="22"/>
  <c r="K89" i="22"/>
  <c r="O89" i="22"/>
  <c r="Q89" i="22"/>
  <c r="V89" i="22"/>
  <c r="F91" i="22"/>
  <c r="G91" i="22" s="1"/>
  <c r="I91" i="22"/>
  <c r="K91" i="22"/>
  <c r="O91" i="22"/>
  <c r="Q91" i="22"/>
  <c r="V91" i="22"/>
  <c r="F93" i="22"/>
  <c r="G93" i="22" s="1"/>
  <c r="M93" i="22" s="1"/>
  <c r="I93" i="22"/>
  <c r="K93" i="22"/>
  <c r="O93" i="22"/>
  <c r="Q93" i="22"/>
  <c r="V93" i="22"/>
  <c r="F94" i="22"/>
  <c r="G94" i="22" s="1"/>
  <c r="M94" i="22" s="1"/>
  <c r="I94" i="22"/>
  <c r="K94" i="22"/>
  <c r="O94" i="22"/>
  <c r="Q94" i="22"/>
  <c r="V94" i="22"/>
  <c r="F95" i="22"/>
  <c r="G95" i="22" s="1"/>
  <c r="M95" i="22" s="1"/>
  <c r="I95" i="22"/>
  <c r="K95" i="22"/>
  <c r="O95" i="22"/>
  <c r="Q95" i="22"/>
  <c r="V95" i="22"/>
  <c r="F98" i="22"/>
  <c r="G98" i="22" s="1"/>
  <c r="I98" i="22"/>
  <c r="K98" i="22"/>
  <c r="O98" i="22"/>
  <c r="Q98" i="22"/>
  <c r="V98" i="22"/>
  <c r="F100" i="22"/>
  <c r="G100" i="22" s="1"/>
  <c r="M100" i="22" s="1"/>
  <c r="I100" i="22"/>
  <c r="K100" i="22"/>
  <c r="O100" i="22"/>
  <c r="Q100" i="22"/>
  <c r="V100" i="22"/>
  <c r="F103" i="22"/>
  <c r="G103" i="22" s="1"/>
  <c r="M103" i="22" s="1"/>
  <c r="I103" i="22"/>
  <c r="K103" i="22"/>
  <c r="O103" i="22"/>
  <c r="Q103" i="22"/>
  <c r="V103" i="22"/>
  <c r="F104" i="22"/>
  <c r="G104" i="22" s="1"/>
  <c r="M104" i="22" s="1"/>
  <c r="I104" i="22"/>
  <c r="K104" i="22"/>
  <c r="O104" i="22"/>
  <c r="Q104" i="22"/>
  <c r="V104" i="22"/>
  <c r="F106" i="22"/>
  <c r="G106" i="22" s="1"/>
  <c r="M106" i="22" s="1"/>
  <c r="I106" i="22"/>
  <c r="K106" i="22"/>
  <c r="O106" i="22"/>
  <c r="Q106" i="22"/>
  <c r="V106" i="22"/>
  <c r="F107" i="22"/>
  <c r="G107" i="22" s="1"/>
  <c r="M107" i="22" s="1"/>
  <c r="I107" i="22"/>
  <c r="K107" i="22"/>
  <c r="O107" i="22"/>
  <c r="Q107" i="22"/>
  <c r="V107" i="22"/>
  <c r="F110" i="22"/>
  <c r="G110" i="22" s="1"/>
  <c r="M110" i="22" s="1"/>
  <c r="I110" i="22"/>
  <c r="K110" i="22"/>
  <c r="O110" i="22"/>
  <c r="Q110" i="22"/>
  <c r="V110" i="22"/>
  <c r="F113" i="22"/>
  <c r="G113" i="22" s="1"/>
  <c r="M113" i="22" s="1"/>
  <c r="I113" i="22"/>
  <c r="K113" i="22"/>
  <c r="O113" i="22"/>
  <c r="Q113" i="22"/>
  <c r="V113" i="22"/>
  <c r="F115" i="22"/>
  <c r="G115" i="22" s="1"/>
  <c r="M115" i="22" s="1"/>
  <c r="I115" i="22"/>
  <c r="K115" i="22"/>
  <c r="O115" i="22"/>
  <c r="Q115" i="22"/>
  <c r="V115" i="22"/>
  <c r="F117" i="22"/>
  <c r="G117" i="22" s="1"/>
  <c r="M117" i="22" s="1"/>
  <c r="I117" i="22"/>
  <c r="K117" i="22"/>
  <c r="O117" i="22"/>
  <c r="Q117" i="22"/>
  <c r="V117" i="22"/>
  <c r="F127" i="22"/>
  <c r="G127" i="22" s="1"/>
  <c r="M127" i="22" s="1"/>
  <c r="I127" i="22"/>
  <c r="K127" i="22"/>
  <c r="O127" i="22"/>
  <c r="Q127" i="22"/>
  <c r="V127" i="22"/>
  <c r="F129" i="22"/>
  <c r="G129" i="22" s="1"/>
  <c r="M129" i="22" s="1"/>
  <c r="I129" i="22"/>
  <c r="K129" i="22"/>
  <c r="O129" i="22"/>
  <c r="Q129" i="22"/>
  <c r="V129" i="22"/>
  <c r="F131" i="22"/>
  <c r="G131" i="22" s="1"/>
  <c r="M131" i="22" s="1"/>
  <c r="I131" i="22"/>
  <c r="K131" i="22"/>
  <c r="O131" i="22"/>
  <c r="Q131" i="22"/>
  <c r="V131" i="22"/>
  <c r="F132" i="22"/>
  <c r="G132" i="22" s="1"/>
  <c r="M132" i="22" s="1"/>
  <c r="I132" i="22"/>
  <c r="K132" i="22"/>
  <c r="O132" i="22"/>
  <c r="Q132" i="22"/>
  <c r="V132" i="22"/>
  <c r="F134" i="22"/>
  <c r="G134" i="22"/>
  <c r="M134" i="22" s="1"/>
  <c r="I134" i="22"/>
  <c r="K134" i="22"/>
  <c r="O134" i="22"/>
  <c r="Q134" i="22"/>
  <c r="V134" i="22"/>
  <c r="F135" i="22"/>
  <c r="G135" i="22" s="1"/>
  <c r="M135" i="22" s="1"/>
  <c r="I135" i="22"/>
  <c r="K135" i="22"/>
  <c r="O135" i="22"/>
  <c r="Q135" i="22"/>
  <c r="V135" i="22"/>
  <c r="F137" i="22"/>
  <c r="G137" i="22" s="1"/>
  <c r="M137" i="22" s="1"/>
  <c r="I137" i="22"/>
  <c r="K137" i="22"/>
  <c r="O137" i="22"/>
  <c r="Q137" i="22"/>
  <c r="V137" i="22"/>
  <c r="F139" i="22"/>
  <c r="G139" i="22" s="1"/>
  <c r="M139" i="22" s="1"/>
  <c r="I139" i="22"/>
  <c r="K139" i="22"/>
  <c r="O139" i="22"/>
  <c r="Q139" i="22"/>
  <c r="V139" i="22"/>
  <c r="F140" i="22"/>
  <c r="G140" i="22" s="1"/>
  <c r="M140" i="22" s="1"/>
  <c r="I140" i="22"/>
  <c r="K140" i="22"/>
  <c r="O140" i="22"/>
  <c r="Q140" i="22"/>
  <c r="V140" i="22"/>
  <c r="F9" i="20"/>
  <c r="G9" i="20" s="1"/>
  <c r="I9" i="20"/>
  <c r="K9" i="20"/>
  <c r="O9" i="20"/>
  <c r="O8" i="20" s="1"/>
  <c r="Q9" i="20"/>
  <c r="Q8" i="20" s="1"/>
  <c r="V9" i="20"/>
  <c r="V8" i="20" s="1"/>
  <c r="F11" i="20"/>
  <c r="G11" i="20"/>
  <c r="M11" i="20" s="1"/>
  <c r="I11" i="20"/>
  <c r="K11" i="20"/>
  <c r="O11" i="20"/>
  <c r="Q11" i="20"/>
  <c r="V11" i="20"/>
  <c r="F13" i="20"/>
  <c r="G13" i="20"/>
  <c r="M13" i="20" s="1"/>
  <c r="I13" i="20"/>
  <c r="K13" i="20"/>
  <c r="O13" i="20"/>
  <c r="Q13" i="20"/>
  <c r="V13" i="20"/>
  <c r="F15" i="20"/>
  <c r="G15" i="20" s="1"/>
  <c r="M15" i="20" s="1"/>
  <c r="I15" i="20"/>
  <c r="K15" i="20"/>
  <c r="O15" i="20"/>
  <c r="Q15" i="20"/>
  <c r="V15" i="20"/>
  <c r="F17" i="20"/>
  <c r="G17" i="20"/>
  <c r="M17" i="20" s="1"/>
  <c r="I17" i="20"/>
  <c r="K17" i="20"/>
  <c r="O17" i="20"/>
  <c r="Q17" i="20"/>
  <c r="V17" i="20"/>
  <c r="F19" i="20"/>
  <c r="G19" i="20"/>
  <c r="M19" i="20" s="1"/>
  <c r="I19" i="20"/>
  <c r="K19" i="20"/>
  <c r="O19" i="20"/>
  <c r="Q19" i="20"/>
  <c r="V19" i="20"/>
  <c r="F21" i="20"/>
  <c r="G21" i="20" s="1"/>
  <c r="M21" i="20" s="1"/>
  <c r="I21" i="20"/>
  <c r="K21" i="20"/>
  <c r="O21" i="20"/>
  <c r="Q21" i="20"/>
  <c r="V21" i="20"/>
  <c r="F23" i="20"/>
  <c r="G23" i="20" s="1"/>
  <c r="M23" i="20" s="1"/>
  <c r="I23" i="20"/>
  <c r="K23" i="20"/>
  <c r="O23" i="20"/>
  <c r="Q23" i="20"/>
  <c r="V23" i="20"/>
  <c r="F25" i="20"/>
  <c r="G25" i="20" s="1"/>
  <c r="M25" i="20" s="1"/>
  <c r="I25" i="20"/>
  <c r="K25" i="20"/>
  <c r="O25" i="20"/>
  <c r="Q25" i="20"/>
  <c r="V25" i="20"/>
  <c r="F27" i="20"/>
  <c r="G27" i="20" s="1"/>
  <c r="M27" i="20" s="1"/>
  <c r="I27" i="20"/>
  <c r="K27" i="20"/>
  <c r="O27" i="20"/>
  <c r="Q27" i="20"/>
  <c r="V27" i="20"/>
  <c r="F30" i="20"/>
  <c r="G30" i="20"/>
  <c r="M30" i="20" s="1"/>
  <c r="I30" i="20"/>
  <c r="K30" i="20"/>
  <c r="O30" i="20"/>
  <c r="O29" i="20" s="1"/>
  <c r="Q30" i="20"/>
  <c r="Q29" i="20" s="1"/>
  <c r="V30" i="20"/>
  <c r="V29" i="20" s="1"/>
  <c r="F32" i="20"/>
  <c r="G32" i="20" s="1"/>
  <c r="M32" i="20" s="1"/>
  <c r="I32" i="20"/>
  <c r="K32" i="20"/>
  <c r="O32" i="20"/>
  <c r="Q32" i="20"/>
  <c r="V32" i="20"/>
  <c r="F34" i="20"/>
  <c r="G34" i="20" s="1"/>
  <c r="M34" i="20" s="1"/>
  <c r="I34" i="20"/>
  <c r="K34" i="20"/>
  <c r="O34" i="20"/>
  <c r="Q34" i="20"/>
  <c r="V34" i="20"/>
  <c r="F36" i="20"/>
  <c r="G36" i="20" s="1"/>
  <c r="M36" i="20" s="1"/>
  <c r="I36" i="20"/>
  <c r="K36" i="20"/>
  <c r="O36" i="20"/>
  <c r="Q36" i="20"/>
  <c r="V36" i="20"/>
  <c r="F39" i="20"/>
  <c r="G39" i="20"/>
  <c r="M39" i="20" s="1"/>
  <c r="I39" i="20"/>
  <c r="K39" i="20"/>
  <c r="O39" i="20"/>
  <c r="O38" i="20" s="1"/>
  <c r="Q39" i="20"/>
  <c r="Q38" i="20" s="1"/>
  <c r="V39" i="20"/>
  <c r="V38" i="20" s="1"/>
  <c r="F41" i="20"/>
  <c r="G41" i="20"/>
  <c r="M41" i="20" s="1"/>
  <c r="I41" i="20"/>
  <c r="K41" i="20"/>
  <c r="O41" i="20"/>
  <c r="Q41" i="20"/>
  <c r="V41" i="20"/>
  <c r="F43" i="20"/>
  <c r="G43" i="20" s="1"/>
  <c r="M43" i="20" s="1"/>
  <c r="I43" i="20"/>
  <c r="K43" i="20"/>
  <c r="O43" i="20"/>
  <c r="Q43" i="20"/>
  <c r="V43" i="20"/>
  <c r="F45" i="20"/>
  <c r="G45" i="20"/>
  <c r="M45" i="20" s="1"/>
  <c r="I45" i="20"/>
  <c r="K45" i="20"/>
  <c r="O45" i="20"/>
  <c r="Q45" i="20"/>
  <c r="V45" i="20"/>
  <c r="F47" i="20"/>
  <c r="G47" i="20"/>
  <c r="M47" i="20" s="1"/>
  <c r="I47" i="20"/>
  <c r="K47" i="20"/>
  <c r="O47" i="20"/>
  <c r="Q47" i="20"/>
  <c r="V47" i="20"/>
  <c r="F49" i="20"/>
  <c r="G49" i="20" s="1"/>
  <c r="M49" i="20" s="1"/>
  <c r="I49" i="20"/>
  <c r="K49" i="20"/>
  <c r="O49" i="20"/>
  <c r="Q49" i="20"/>
  <c r="V49" i="20"/>
  <c r="F51" i="20"/>
  <c r="G51" i="20"/>
  <c r="M51" i="20" s="1"/>
  <c r="I51" i="20"/>
  <c r="K51" i="20"/>
  <c r="O51" i="20"/>
  <c r="Q51" i="20"/>
  <c r="V51" i="20"/>
  <c r="F53" i="20"/>
  <c r="G53" i="20"/>
  <c r="M53" i="20" s="1"/>
  <c r="I53" i="20"/>
  <c r="K53" i="20"/>
  <c r="O53" i="20"/>
  <c r="Q53" i="20"/>
  <c r="V53" i="20"/>
  <c r="F55" i="20"/>
  <c r="G55" i="20" s="1"/>
  <c r="M55" i="20" s="1"/>
  <c r="I55" i="20"/>
  <c r="K55" i="20"/>
  <c r="O55" i="20"/>
  <c r="Q55" i="20"/>
  <c r="V55" i="20"/>
  <c r="F57" i="20"/>
  <c r="G57" i="20"/>
  <c r="M57" i="20" s="1"/>
  <c r="I57" i="20"/>
  <c r="K57" i="20"/>
  <c r="O57" i="20"/>
  <c r="Q57" i="20"/>
  <c r="V57" i="20"/>
  <c r="F59" i="20"/>
  <c r="G59" i="20" s="1"/>
  <c r="M59" i="20" s="1"/>
  <c r="I59" i="20"/>
  <c r="K59" i="20"/>
  <c r="O59" i="20"/>
  <c r="Q59" i="20"/>
  <c r="V59" i="20"/>
  <c r="F61" i="20"/>
  <c r="G61" i="20" s="1"/>
  <c r="M61" i="20" s="1"/>
  <c r="I61" i="20"/>
  <c r="K61" i="20"/>
  <c r="O61" i="20"/>
  <c r="Q61" i="20"/>
  <c r="V61" i="20"/>
  <c r="F63" i="20"/>
  <c r="G63" i="20" s="1"/>
  <c r="M63" i="20" s="1"/>
  <c r="I63" i="20"/>
  <c r="K63" i="20"/>
  <c r="O63" i="20"/>
  <c r="Q63" i="20"/>
  <c r="V63" i="20"/>
  <c r="F65" i="20"/>
  <c r="G65" i="20" s="1"/>
  <c r="M65" i="20" s="1"/>
  <c r="I65" i="20"/>
  <c r="K65" i="20"/>
  <c r="O65" i="20"/>
  <c r="Q65" i="20"/>
  <c r="V65" i="20"/>
  <c r="F67" i="20"/>
  <c r="G67" i="20" s="1"/>
  <c r="M67" i="20" s="1"/>
  <c r="I67" i="20"/>
  <c r="K67" i="20"/>
  <c r="O67" i="20"/>
  <c r="Q67" i="20"/>
  <c r="V67" i="20"/>
  <c r="F69" i="20"/>
  <c r="G69" i="20"/>
  <c r="M69" i="20" s="1"/>
  <c r="I69" i="20"/>
  <c r="K69" i="20"/>
  <c r="O69" i="20"/>
  <c r="Q69" i="20"/>
  <c r="V69" i="20"/>
  <c r="F71" i="20"/>
  <c r="G71" i="20"/>
  <c r="M71" i="20" s="1"/>
  <c r="I71" i="20"/>
  <c r="K71" i="20"/>
  <c r="O71" i="20"/>
  <c r="Q71" i="20"/>
  <c r="V71" i="20"/>
  <c r="F73" i="20"/>
  <c r="G73" i="20"/>
  <c r="M73" i="20" s="1"/>
  <c r="I73" i="20"/>
  <c r="K73" i="20"/>
  <c r="O73" i="20"/>
  <c r="Q73" i="20"/>
  <c r="V73" i="20"/>
  <c r="F75" i="20"/>
  <c r="G75" i="20" s="1"/>
  <c r="M75" i="20" s="1"/>
  <c r="I75" i="20"/>
  <c r="K75" i="20"/>
  <c r="O75" i="20"/>
  <c r="Q75" i="20"/>
  <c r="V75" i="20"/>
  <c r="F77" i="20"/>
  <c r="G77" i="20"/>
  <c r="M77" i="20" s="1"/>
  <c r="I77" i="20"/>
  <c r="K77" i="20"/>
  <c r="O77" i="20"/>
  <c r="Q77" i="20"/>
  <c r="V77" i="20"/>
  <c r="F79" i="20"/>
  <c r="G79" i="20"/>
  <c r="M79" i="20" s="1"/>
  <c r="I79" i="20"/>
  <c r="K79" i="20"/>
  <c r="O79" i="20"/>
  <c r="Q79" i="20"/>
  <c r="V79" i="20"/>
  <c r="F81" i="20"/>
  <c r="G81" i="20" s="1"/>
  <c r="M81" i="20" s="1"/>
  <c r="I81" i="20"/>
  <c r="K81" i="20"/>
  <c r="O81" i="20"/>
  <c r="Q81" i="20"/>
  <c r="V81" i="20"/>
  <c r="F83" i="20"/>
  <c r="G83" i="20"/>
  <c r="M83" i="20" s="1"/>
  <c r="I83" i="20"/>
  <c r="K83" i="20"/>
  <c r="O83" i="20"/>
  <c r="Q83" i="20"/>
  <c r="V83" i="20"/>
  <c r="F85" i="20"/>
  <c r="G85" i="20"/>
  <c r="M85" i="20" s="1"/>
  <c r="I85" i="20"/>
  <c r="K85" i="20"/>
  <c r="O85" i="20"/>
  <c r="Q85" i="20"/>
  <c r="V85" i="20"/>
  <c r="F88" i="20"/>
  <c r="G88" i="20" s="1"/>
  <c r="I88" i="20"/>
  <c r="K88" i="20"/>
  <c r="O88" i="20"/>
  <c r="O87" i="20" s="1"/>
  <c r="Q88" i="20"/>
  <c r="Q87" i="20" s="1"/>
  <c r="V88" i="20"/>
  <c r="V87" i="20" s="1"/>
  <c r="F90" i="20"/>
  <c r="G90" i="20" s="1"/>
  <c r="M90" i="20" s="1"/>
  <c r="I90" i="20"/>
  <c r="K90" i="20"/>
  <c r="O90" i="20"/>
  <c r="Q90" i="20"/>
  <c r="V90" i="20"/>
  <c r="F92" i="20"/>
  <c r="G92" i="20" s="1"/>
  <c r="M92" i="20" s="1"/>
  <c r="I92" i="20"/>
  <c r="K92" i="20"/>
  <c r="O92" i="20"/>
  <c r="Q92" i="20"/>
  <c r="V92" i="20"/>
  <c r="F94" i="20"/>
  <c r="G94" i="20" s="1"/>
  <c r="M94" i="20" s="1"/>
  <c r="I94" i="20"/>
  <c r="K94" i="20"/>
  <c r="O94" i="20"/>
  <c r="Q94" i="20"/>
  <c r="V94" i="20"/>
  <c r="F96" i="20"/>
  <c r="G96" i="20" s="1"/>
  <c r="M96" i="20" s="1"/>
  <c r="I96" i="20"/>
  <c r="K96" i="20"/>
  <c r="O96" i="20"/>
  <c r="Q96" i="20"/>
  <c r="V96" i="20"/>
  <c r="F99" i="20"/>
  <c r="G99" i="20" s="1"/>
  <c r="I99" i="20"/>
  <c r="K99" i="20"/>
  <c r="O99" i="20"/>
  <c r="O98" i="20" s="1"/>
  <c r="Q99" i="20"/>
  <c r="Q98" i="20" s="1"/>
  <c r="V99" i="20"/>
  <c r="V98" i="20" s="1"/>
  <c r="F101" i="20"/>
  <c r="G101" i="20" s="1"/>
  <c r="M101" i="20" s="1"/>
  <c r="I101" i="20"/>
  <c r="K101" i="20"/>
  <c r="O101" i="20"/>
  <c r="Q101" i="20"/>
  <c r="V101" i="20"/>
  <c r="F103" i="20"/>
  <c r="G103" i="20"/>
  <c r="M103" i="20" s="1"/>
  <c r="I103" i="20"/>
  <c r="K103" i="20"/>
  <c r="O103" i="20"/>
  <c r="Q103" i="20"/>
  <c r="V103" i="20"/>
  <c r="F105" i="20"/>
  <c r="G105" i="20" s="1"/>
  <c r="M105" i="20" s="1"/>
  <c r="I105" i="20"/>
  <c r="K105" i="20"/>
  <c r="O105" i="20"/>
  <c r="Q105" i="20"/>
  <c r="V105" i="20"/>
  <c r="F107" i="20"/>
  <c r="G107" i="20" s="1"/>
  <c r="M107" i="20" s="1"/>
  <c r="I107" i="20"/>
  <c r="K107" i="20"/>
  <c r="O107" i="20"/>
  <c r="Q107" i="20"/>
  <c r="V107" i="20"/>
  <c r="F109" i="20"/>
  <c r="G109" i="20" s="1"/>
  <c r="M109" i="20" s="1"/>
  <c r="I109" i="20"/>
  <c r="K109" i="20"/>
  <c r="O109" i="20"/>
  <c r="Q109" i="20"/>
  <c r="V109" i="20"/>
  <c r="F111" i="20"/>
  <c r="G111" i="20"/>
  <c r="M111" i="20" s="1"/>
  <c r="I111" i="20"/>
  <c r="K111" i="20"/>
  <c r="O111" i="20"/>
  <c r="Q111" i="20"/>
  <c r="V111" i="20"/>
  <c r="F113" i="20"/>
  <c r="G113" i="20"/>
  <c r="M113" i="20" s="1"/>
  <c r="I113" i="20"/>
  <c r="K113" i="20"/>
  <c r="O113" i="20"/>
  <c r="Q113" i="20"/>
  <c r="V113" i="20"/>
  <c r="F115" i="20"/>
  <c r="G115" i="20" s="1"/>
  <c r="M115" i="20" s="1"/>
  <c r="I115" i="20"/>
  <c r="K115" i="20"/>
  <c r="O115" i="20"/>
  <c r="Q115" i="20"/>
  <c r="V115" i="20"/>
  <c r="F117" i="20"/>
  <c r="G117" i="20"/>
  <c r="M117" i="20" s="1"/>
  <c r="I117" i="20"/>
  <c r="K117" i="20"/>
  <c r="O117" i="20"/>
  <c r="Q117" i="20"/>
  <c r="V117" i="20"/>
  <c r="F119" i="20"/>
  <c r="G119" i="20"/>
  <c r="M119" i="20" s="1"/>
  <c r="I119" i="20"/>
  <c r="K119" i="20"/>
  <c r="O119" i="20"/>
  <c r="Q119" i="20"/>
  <c r="V119" i="20"/>
  <c r="F121" i="20"/>
  <c r="G121" i="20" s="1"/>
  <c r="M121" i="20" s="1"/>
  <c r="I121" i="20"/>
  <c r="K121" i="20"/>
  <c r="O121" i="20"/>
  <c r="Q121" i="20"/>
  <c r="V121" i="20"/>
  <c r="F123" i="20"/>
  <c r="G123" i="20"/>
  <c r="M123" i="20" s="1"/>
  <c r="I123" i="20"/>
  <c r="K123" i="20"/>
  <c r="O123" i="20"/>
  <c r="Q123" i="20"/>
  <c r="V123" i="20"/>
  <c r="F125" i="20"/>
  <c r="G125" i="20"/>
  <c r="M125" i="20" s="1"/>
  <c r="I125" i="20"/>
  <c r="K125" i="20"/>
  <c r="O125" i="20"/>
  <c r="Q125" i="20"/>
  <c r="V125" i="20"/>
  <c r="F127" i="20"/>
  <c r="G127" i="20" s="1"/>
  <c r="M127" i="20" s="1"/>
  <c r="I127" i="20"/>
  <c r="K127" i="20"/>
  <c r="O127" i="20"/>
  <c r="Q127" i="20"/>
  <c r="V127" i="20"/>
  <c r="F129" i="20"/>
  <c r="G129" i="20"/>
  <c r="M129" i="20" s="1"/>
  <c r="I129" i="20"/>
  <c r="K129" i="20"/>
  <c r="O129" i="20"/>
  <c r="Q129" i="20"/>
  <c r="V129" i="20"/>
  <c r="F131" i="20"/>
  <c r="G131" i="20" s="1"/>
  <c r="M131" i="20" s="1"/>
  <c r="I131" i="20"/>
  <c r="K131" i="20"/>
  <c r="O131" i="20"/>
  <c r="Q131" i="20"/>
  <c r="V131" i="20"/>
  <c r="F133" i="20"/>
  <c r="G133" i="20" s="1"/>
  <c r="M133" i="20" s="1"/>
  <c r="I133" i="20"/>
  <c r="K133" i="20"/>
  <c r="O133" i="20"/>
  <c r="Q133" i="20"/>
  <c r="V133" i="20"/>
  <c r="F136" i="20"/>
  <c r="G136" i="20" s="1"/>
  <c r="I136" i="20"/>
  <c r="K136" i="20"/>
  <c r="O136" i="20"/>
  <c r="O135" i="20" s="1"/>
  <c r="Q136" i="20"/>
  <c r="Q135" i="20" s="1"/>
  <c r="V136" i="20"/>
  <c r="V135" i="20" s="1"/>
  <c r="F138" i="20"/>
  <c r="G138" i="20" s="1"/>
  <c r="M138" i="20" s="1"/>
  <c r="I138" i="20"/>
  <c r="K138" i="20"/>
  <c r="O138" i="20"/>
  <c r="Q138" i="20"/>
  <c r="V138" i="20"/>
  <c r="F140" i="20"/>
  <c r="G140" i="20" s="1"/>
  <c r="M140" i="20" s="1"/>
  <c r="I140" i="20"/>
  <c r="K140" i="20"/>
  <c r="O140" i="20"/>
  <c r="Q140" i="20"/>
  <c r="V140" i="20"/>
  <c r="F142" i="20"/>
  <c r="G142" i="20" s="1"/>
  <c r="M142" i="20" s="1"/>
  <c r="I142" i="20"/>
  <c r="K142" i="20"/>
  <c r="O142" i="20"/>
  <c r="Q142" i="20"/>
  <c r="V142" i="20"/>
  <c r="F144" i="20"/>
  <c r="G144" i="20" s="1"/>
  <c r="M144" i="20" s="1"/>
  <c r="I144" i="20"/>
  <c r="K144" i="20"/>
  <c r="O144" i="20"/>
  <c r="Q144" i="20"/>
  <c r="V144" i="20"/>
  <c r="F146" i="20"/>
  <c r="G146" i="20" s="1"/>
  <c r="M146" i="20" s="1"/>
  <c r="I146" i="20"/>
  <c r="K146" i="20"/>
  <c r="O146" i="20"/>
  <c r="Q146" i="20"/>
  <c r="V146" i="20"/>
  <c r="F148" i="20"/>
  <c r="G148" i="20" s="1"/>
  <c r="M148" i="20" s="1"/>
  <c r="I148" i="20"/>
  <c r="K148" i="20"/>
  <c r="O148" i="20"/>
  <c r="Q148" i="20"/>
  <c r="V148" i="20"/>
  <c r="F151" i="20"/>
  <c r="G151" i="20" s="1"/>
  <c r="M151" i="20" s="1"/>
  <c r="I151" i="20"/>
  <c r="K151" i="20"/>
  <c r="O151" i="20"/>
  <c r="O150" i="20" s="1"/>
  <c r="Q151" i="20"/>
  <c r="Q150" i="20" s="1"/>
  <c r="V151" i="20"/>
  <c r="V150" i="20" s="1"/>
  <c r="F153" i="20"/>
  <c r="G153" i="20" s="1"/>
  <c r="M153" i="20" s="1"/>
  <c r="I153" i="20"/>
  <c r="K153" i="20"/>
  <c r="O153" i="20"/>
  <c r="Q153" i="20"/>
  <c r="V153" i="20"/>
  <c r="F155" i="20"/>
  <c r="G155" i="20"/>
  <c r="M155" i="20" s="1"/>
  <c r="I155" i="20"/>
  <c r="K155" i="20"/>
  <c r="O155" i="20"/>
  <c r="Q155" i="20"/>
  <c r="V155" i="20"/>
  <c r="F157" i="20"/>
  <c r="G157" i="20" s="1"/>
  <c r="M157" i="20" s="1"/>
  <c r="I157" i="20"/>
  <c r="K157" i="20"/>
  <c r="O157" i="20"/>
  <c r="Q157" i="20"/>
  <c r="V157" i="20"/>
  <c r="F159" i="20"/>
  <c r="G159" i="20"/>
  <c r="M159" i="20" s="1"/>
  <c r="I159" i="20"/>
  <c r="K159" i="20"/>
  <c r="O159" i="20"/>
  <c r="Q159" i="20"/>
  <c r="V159" i="20"/>
  <c r="F162" i="20"/>
  <c r="G162" i="20" s="1"/>
  <c r="I162" i="20"/>
  <c r="K162" i="20"/>
  <c r="O162" i="20"/>
  <c r="O161" i="20" s="1"/>
  <c r="Q162" i="20"/>
  <c r="Q161" i="20" s="1"/>
  <c r="V162" i="20"/>
  <c r="V161" i="20" s="1"/>
  <c r="F164" i="20"/>
  <c r="G164" i="20" s="1"/>
  <c r="M164" i="20" s="1"/>
  <c r="I164" i="20"/>
  <c r="K164" i="20"/>
  <c r="O164" i="20"/>
  <c r="Q164" i="20"/>
  <c r="V164" i="20"/>
  <c r="F166" i="20"/>
  <c r="G166" i="20" s="1"/>
  <c r="M166" i="20" s="1"/>
  <c r="I166" i="20"/>
  <c r="K166" i="20"/>
  <c r="O166" i="20"/>
  <c r="Q166" i="20"/>
  <c r="V166" i="20"/>
  <c r="F168" i="20"/>
  <c r="G168" i="20" s="1"/>
  <c r="M168" i="20" s="1"/>
  <c r="I168" i="20"/>
  <c r="K168" i="20"/>
  <c r="O168" i="20"/>
  <c r="Q168" i="20"/>
  <c r="V168" i="20"/>
  <c r="F170" i="20"/>
  <c r="G170" i="20" s="1"/>
  <c r="M170" i="20" s="1"/>
  <c r="I170" i="20"/>
  <c r="K170" i="20"/>
  <c r="O170" i="20"/>
  <c r="Q170" i="20"/>
  <c r="V170" i="20"/>
  <c r="F172" i="20"/>
  <c r="G172" i="20" s="1"/>
  <c r="M172" i="20" s="1"/>
  <c r="I172" i="20"/>
  <c r="K172" i="20"/>
  <c r="O172" i="20"/>
  <c r="Q172" i="20"/>
  <c r="V172" i="20"/>
  <c r="F174" i="20"/>
  <c r="G174" i="20" s="1"/>
  <c r="M174" i="20" s="1"/>
  <c r="I174" i="20"/>
  <c r="K174" i="20"/>
  <c r="O174" i="20"/>
  <c r="Q174" i="20"/>
  <c r="V174" i="20"/>
  <c r="F176" i="20"/>
  <c r="G176" i="20" s="1"/>
  <c r="M176" i="20" s="1"/>
  <c r="I176" i="20"/>
  <c r="K176" i="20"/>
  <c r="O176" i="20"/>
  <c r="Q176" i="20"/>
  <c r="V176" i="20"/>
  <c r="F178" i="20"/>
  <c r="G178" i="20" s="1"/>
  <c r="M178" i="20" s="1"/>
  <c r="I178" i="20"/>
  <c r="K178" i="20"/>
  <c r="O178" i="20"/>
  <c r="Q178" i="20"/>
  <c r="V178" i="20"/>
  <c r="F180" i="20"/>
  <c r="G180" i="20" s="1"/>
  <c r="M180" i="20" s="1"/>
  <c r="I180" i="20"/>
  <c r="K180" i="20"/>
  <c r="O180" i="20"/>
  <c r="Q180" i="20"/>
  <c r="V180" i="20"/>
  <c r="F182" i="20"/>
  <c r="G182" i="20" s="1"/>
  <c r="M182" i="20" s="1"/>
  <c r="I182" i="20"/>
  <c r="K182" i="20"/>
  <c r="O182" i="20"/>
  <c r="Q182" i="20"/>
  <c r="V182" i="20"/>
  <c r="F184" i="20"/>
  <c r="G184" i="20" s="1"/>
  <c r="M184" i="20" s="1"/>
  <c r="I184" i="20"/>
  <c r="K184" i="20"/>
  <c r="O184" i="20"/>
  <c r="Q184" i="20"/>
  <c r="V184" i="20"/>
  <c r="F186" i="20"/>
  <c r="G186" i="20" s="1"/>
  <c r="M186" i="20" s="1"/>
  <c r="I186" i="20"/>
  <c r="K186" i="20"/>
  <c r="O186" i="20"/>
  <c r="Q186" i="20"/>
  <c r="V186" i="20"/>
  <c r="F189" i="20"/>
  <c r="G189" i="20" s="1"/>
  <c r="I189" i="20"/>
  <c r="I188" i="20" s="1"/>
  <c r="K189" i="20"/>
  <c r="O189" i="20"/>
  <c r="O188" i="20" s="1"/>
  <c r="Q189" i="20"/>
  <c r="Q188" i="20" s="1"/>
  <c r="V189" i="20"/>
  <c r="V188" i="20" s="1"/>
  <c r="F191" i="20"/>
  <c r="G191" i="20" s="1"/>
  <c r="M191" i="20" s="1"/>
  <c r="I191" i="20"/>
  <c r="K191" i="20"/>
  <c r="O191" i="20"/>
  <c r="Q191" i="20"/>
  <c r="V191" i="20"/>
  <c r="F193" i="20"/>
  <c r="G193" i="20"/>
  <c r="M193" i="20" s="1"/>
  <c r="I193" i="20"/>
  <c r="K193" i="20"/>
  <c r="O193" i="20"/>
  <c r="Q193" i="20"/>
  <c r="V193" i="20"/>
  <c r="F195" i="20"/>
  <c r="G195" i="20" s="1"/>
  <c r="M195" i="20" s="1"/>
  <c r="I195" i="20"/>
  <c r="K195" i="20"/>
  <c r="O195" i="20"/>
  <c r="Q195" i="20"/>
  <c r="V195" i="20"/>
  <c r="F198" i="20"/>
  <c r="G198" i="20" s="1"/>
  <c r="I198" i="20"/>
  <c r="K198" i="20"/>
  <c r="O198" i="20"/>
  <c r="Q198" i="20"/>
  <c r="V198" i="20"/>
  <c r="F200" i="20"/>
  <c r="G200" i="20" s="1"/>
  <c r="M200" i="20" s="1"/>
  <c r="I200" i="20"/>
  <c r="K200" i="20"/>
  <c r="O200" i="20"/>
  <c r="Q200" i="20"/>
  <c r="V200" i="20"/>
  <c r="F202" i="20"/>
  <c r="G202" i="20" s="1"/>
  <c r="M202" i="20" s="1"/>
  <c r="I202" i="20"/>
  <c r="K202" i="20"/>
  <c r="O202" i="20"/>
  <c r="Q202" i="20"/>
  <c r="V202" i="20"/>
  <c r="F204" i="20"/>
  <c r="G204" i="20" s="1"/>
  <c r="M204" i="20" s="1"/>
  <c r="I204" i="20"/>
  <c r="K204" i="20"/>
  <c r="O204" i="20"/>
  <c r="Q204" i="20"/>
  <c r="V204" i="20"/>
  <c r="F206" i="20"/>
  <c r="G206" i="20" s="1"/>
  <c r="M206" i="20" s="1"/>
  <c r="I206" i="20"/>
  <c r="K206" i="20"/>
  <c r="O206" i="20"/>
  <c r="Q206" i="20"/>
  <c r="V206" i="20"/>
  <c r="F208" i="20"/>
  <c r="G208" i="20" s="1"/>
  <c r="M208" i="20" s="1"/>
  <c r="I208" i="20"/>
  <c r="K208" i="20"/>
  <c r="O208" i="20"/>
  <c r="Q208" i="20"/>
  <c r="V208" i="20"/>
  <c r="F210" i="20"/>
  <c r="G210" i="20" s="1"/>
  <c r="M210" i="20" s="1"/>
  <c r="I210" i="20"/>
  <c r="K210" i="20"/>
  <c r="O210" i="20"/>
  <c r="Q210" i="20"/>
  <c r="V210" i="20"/>
  <c r="F212" i="20"/>
  <c r="G212" i="20" s="1"/>
  <c r="M212" i="20" s="1"/>
  <c r="I212" i="20"/>
  <c r="K212" i="20"/>
  <c r="O212" i="20"/>
  <c r="Q212" i="20"/>
  <c r="V212" i="20"/>
  <c r="F214" i="20"/>
  <c r="G214" i="20" s="1"/>
  <c r="M214" i="20" s="1"/>
  <c r="I214" i="20"/>
  <c r="K214" i="20"/>
  <c r="O214" i="20"/>
  <c r="Q214" i="20"/>
  <c r="V214" i="20"/>
  <c r="F216" i="20"/>
  <c r="G216" i="20" s="1"/>
  <c r="M216" i="20" s="1"/>
  <c r="I216" i="20"/>
  <c r="K216" i="20"/>
  <c r="O216" i="20"/>
  <c r="Q216" i="20"/>
  <c r="V216" i="20"/>
  <c r="F218" i="20"/>
  <c r="G218" i="20" s="1"/>
  <c r="M218" i="20" s="1"/>
  <c r="I218" i="20"/>
  <c r="K218" i="20"/>
  <c r="O218" i="20"/>
  <c r="Q218" i="20"/>
  <c r="V218" i="20"/>
  <c r="F220" i="20"/>
  <c r="G220" i="20" s="1"/>
  <c r="M220" i="20" s="1"/>
  <c r="I220" i="20"/>
  <c r="K220" i="20"/>
  <c r="O220" i="20"/>
  <c r="Q220" i="20"/>
  <c r="V220" i="20"/>
  <c r="F222" i="20"/>
  <c r="G222" i="20" s="1"/>
  <c r="M222" i="20" s="1"/>
  <c r="I222" i="20"/>
  <c r="K222" i="20"/>
  <c r="O222" i="20"/>
  <c r="Q222" i="20"/>
  <c r="V222" i="20"/>
  <c r="F224" i="20"/>
  <c r="G224" i="20" s="1"/>
  <c r="M224" i="20" s="1"/>
  <c r="I224" i="20"/>
  <c r="K224" i="20"/>
  <c r="O224" i="20"/>
  <c r="Q224" i="20"/>
  <c r="V224" i="20"/>
  <c r="F226" i="20"/>
  <c r="G226" i="20" s="1"/>
  <c r="M226" i="20" s="1"/>
  <c r="I226" i="20"/>
  <c r="K226" i="20"/>
  <c r="O226" i="20"/>
  <c r="Q226" i="20"/>
  <c r="V226" i="20"/>
  <c r="F228" i="20"/>
  <c r="G228" i="20" s="1"/>
  <c r="M228" i="20" s="1"/>
  <c r="I228" i="20"/>
  <c r="K228" i="20"/>
  <c r="O228" i="20"/>
  <c r="Q228" i="20"/>
  <c r="V228" i="20"/>
  <c r="F230" i="20"/>
  <c r="G230" i="20" s="1"/>
  <c r="M230" i="20" s="1"/>
  <c r="I230" i="20"/>
  <c r="K230" i="20"/>
  <c r="O230" i="20"/>
  <c r="Q230" i="20"/>
  <c r="V230" i="20"/>
  <c r="F232" i="20"/>
  <c r="G232" i="20" s="1"/>
  <c r="M232" i="20" s="1"/>
  <c r="I232" i="20"/>
  <c r="K232" i="20"/>
  <c r="O232" i="20"/>
  <c r="Q232" i="20"/>
  <c r="V232" i="20"/>
  <c r="F234" i="20"/>
  <c r="G234" i="20" s="1"/>
  <c r="M234" i="20" s="1"/>
  <c r="I234" i="20"/>
  <c r="K234" i="20"/>
  <c r="O234" i="20"/>
  <c r="Q234" i="20"/>
  <c r="V234" i="20"/>
  <c r="F236" i="20"/>
  <c r="G236" i="20" s="1"/>
  <c r="M236" i="20" s="1"/>
  <c r="I236" i="20"/>
  <c r="K236" i="20"/>
  <c r="O236" i="20"/>
  <c r="Q236" i="20"/>
  <c r="V236" i="20"/>
  <c r="F238" i="20"/>
  <c r="G238" i="20" s="1"/>
  <c r="M238" i="20" s="1"/>
  <c r="I238" i="20"/>
  <c r="K238" i="20"/>
  <c r="O238" i="20"/>
  <c r="Q238" i="20"/>
  <c r="V238" i="20"/>
  <c r="F240" i="20"/>
  <c r="G240" i="20" s="1"/>
  <c r="M240" i="20" s="1"/>
  <c r="I240" i="20"/>
  <c r="K240" i="20"/>
  <c r="O240" i="20"/>
  <c r="Q240" i="20"/>
  <c r="V240" i="20"/>
  <c r="F242" i="20"/>
  <c r="G242" i="20" s="1"/>
  <c r="M242" i="20" s="1"/>
  <c r="I242" i="20"/>
  <c r="K242" i="20"/>
  <c r="O242" i="20"/>
  <c r="Q242" i="20"/>
  <c r="V242" i="20"/>
  <c r="F244" i="20"/>
  <c r="G244" i="20" s="1"/>
  <c r="M244" i="20" s="1"/>
  <c r="I244" i="20"/>
  <c r="K244" i="20"/>
  <c r="O244" i="20"/>
  <c r="Q244" i="20"/>
  <c r="V244" i="20"/>
  <c r="F246" i="20"/>
  <c r="G246" i="20" s="1"/>
  <c r="M246" i="20" s="1"/>
  <c r="I246" i="20"/>
  <c r="K246" i="20"/>
  <c r="O246" i="20"/>
  <c r="Q246" i="20"/>
  <c r="V246" i="20"/>
  <c r="F248" i="20"/>
  <c r="G248" i="20" s="1"/>
  <c r="M248" i="20" s="1"/>
  <c r="I248" i="20"/>
  <c r="K248" i="20"/>
  <c r="O248" i="20"/>
  <c r="Q248" i="20"/>
  <c r="V248" i="20"/>
  <c r="F250" i="20"/>
  <c r="G250" i="20" s="1"/>
  <c r="M250" i="20" s="1"/>
  <c r="I250" i="20"/>
  <c r="K250" i="20"/>
  <c r="O250" i="20"/>
  <c r="Q250" i="20"/>
  <c r="V250" i="20"/>
  <c r="F252" i="20"/>
  <c r="G252" i="20" s="1"/>
  <c r="M252" i="20" s="1"/>
  <c r="I252" i="20"/>
  <c r="K252" i="20"/>
  <c r="O252" i="20"/>
  <c r="Q252" i="20"/>
  <c r="V252" i="20"/>
  <c r="F255" i="20"/>
  <c r="G255" i="20" s="1"/>
  <c r="M255" i="20" s="1"/>
  <c r="I255" i="20"/>
  <c r="K255" i="20"/>
  <c r="O255" i="20"/>
  <c r="Q255" i="20"/>
  <c r="V255" i="20"/>
  <c r="BA24" i="19"/>
  <c r="BA10" i="19"/>
  <c r="F9" i="19"/>
  <c r="G9" i="19" s="1"/>
  <c r="I9" i="19"/>
  <c r="I8" i="19" s="1"/>
  <c r="K9" i="19"/>
  <c r="O9" i="19"/>
  <c r="O8" i="19" s="1"/>
  <c r="Q9" i="19"/>
  <c r="Q8" i="19" s="1"/>
  <c r="V9" i="19"/>
  <c r="V8" i="19" s="1"/>
  <c r="F11" i="19"/>
  <c r="G11" i="19"/>
  <c r="M11" i="19" s="1"/>
  <c r="I11" i="19"/>
  <c r="K11" i="19"/>
  <c r="O11" i="19"/>
  <c r="Q11" i="19"/>
  <c r="V11" i="19"/>
  <c r="F12" i="19"/>
  <c r="G12" i="19" s="1"/>
  <c r="M12" i="19" s="1"/>
  <c r="I12" i="19"/>
  <c r="K12" i="19"/>
  <c r="O12" i="19"/>
  <c r="Q12" i="19"/>
  <c r="V12" i="19"/>
  <c r="F14" i="19"/>
  <c r="G14" i="19" s="1"/>
  <c r="I14" i="19"/>
  <c r="K14" i="19"/>
  <c r="O14" i="19"/>
  <c r="O13" i="19" s="1"/>
  <c r="Q14" i="19"/>
  <c r="Q13" i="19" s="1"/>
  <c r="V14" i="19"/>
  <c r="V13" i="19" s="1"/>
  <c r="F15" i="19"/>
  <c r="G15" i="19" s="1"/>
  <c r="M15" i="19" s="1"/>
  <c r="I15" i="19"/>
  <c r="K15" i="19"/>
  <c r="O15" i="19"/>
  <c r="Q15" i="19"/>
  <c r="V15" i="19"/>
  <c r="F16" i="19"/>
  <c r="G16" i="19" s="1"/>
  <c r="M16" i="19" s="1"/>
  <c r="I16" i="19"/>
  <c r="K16" i="19"/>
  <c r="O16" i="19"/>
  <c r="Q16" i="19"/>
  <c r="V16" i="19"/>
  <c r="F17" i="19"/>
  <c r="G17" i="19" s="1"/>
  <c r="M17" i="19" s="1"/>
  <c r="I17" i="19"/>
  <c r="K17" i="19"/>
  <c r="O17" i="19"/>
  <c r="Q17" i="19"/>
  <c r="V17" i="19"/>
  <c r="F18" i="19"/>
  <c r="G18" i="19" s="1"/>
  <c r="M18" i="19" s="1"/>
  <c r="I18" i="19"/>
  <c r="K18" i="19"/>
  <c r="O18" i="19"/>
  <c r="Q18" i="19"/>
  <c r="V18" i="19"/>
  <c r="F19" i="19"/>
  <c r="G19" i="19" s="1"/>
  <c r="M19" i="19" s="1"/>
  <c r="I19" i="19"/>
  <c r="K19" i="19"/>
  <c r="O19" i="19"/>
  <c r="Q19" i="19"/>
  <c r="V19" i="19"/>
  <c r="F20" i="19"/>
  <c r="G20" i="19" s="1"/>
  <c r="M20" i="19" s="1"/>
  <c r="I20" i="19"/>
  <c r="K20" i="19"/>
  <c r="O20" i="19"/>
  <c r="Q20" i="19"/>
  <c r="V20" i="19"/>
  <c r="F21" i="19"/>
  <c r="G21" i="19" s="1"/>
  <c r="M21" i="19" s="1"/>
  <c r="I21" i="19"/>
  <c r="K21" i="19"/>
  <c r="O21" i="19"/>
  <c r="Q21" i="19"/>
  <c r="V21" i="19"/>
  <c r="F22" i="19"/>
  <c r="G22" i="19" s="1"/>
  <c r="M22" i="19" s="1"/>
  <c r="I22" i="19"/>
  <c r="K22" i="19"/>
  <c r="O22" i="19"/>
  <c r="Q22" i="19"/>
  <c r="V22" i="19"/>
  <c r="F23" i="19"/>
  <c r="G23" i="19" s="1"/>
  <c r="M23" i="19" s="1"/>
  <c r="I23" i="19"/>
  <c r="K23" i="19"/>
  <c r="O23" i="19"/>
  <c r="Q23" i="19"/>
  <c r="V23" i="19"/>
  <c r="F25" i="19"/>
  <c r="G25" i="19" s="1"/>
  <c r="M25" i="19" s="1"/>
  <c r="I25" i="19"/>
  <c r="K25" i="19"/>
  <c r="O25" i="19"/>
  <c r="Q25" i="19"/>
  <c r="V25" i="19"/>
  <c r="F26" i="19"/>
  <c r="G26" i="19" s="1"/>
  <c r="M26" i="19" s="1"/>
  <c r="I26" i="19"/>
  <c r="K26" i="19"/>
  <c r="O26" i="19"/>
  <c r="Q26" i="19"/>
  <c r="V26" i="19"/>
  <c r="F27" i="19"/>
  <c r="G27" i="19" s="1"/>
  <c r="M27" i="19" s="1"/>
  <c r="I27" i="19"/>
  <c r="K27" i="19"/>
  <c r="O27" i="19"/>
  <c r="Q27" i="19"/>
  <c r="V27" i="19"/>
  <c r="F29" i="19"/>
  <c r="G29" i="19" s="1"/>
  <c r="M29" i="19" s="1"/>
  <c r="I29" i="19"/>
  <c r="K29" i="19"/>
  <c r="O29" i="19"/>
  <c r="Q29" i="19"/>
  <c r="V29" i="19"/>
  <c r="F31" i="19"/>
  <c r="G31" i="19" s="1"/>
  <c r="M31" i="19" s="1"/>
  <c r="I31" i="19"/>
  <c r="K31" i="19"/>
  <c r="O31" i="19"/>
  <c r="Q31" i="19"/>
  <c r="V31" i="19"/>
  <c r="F34" i="19"/>
  <c r="G34" i="19" s="1"/>
  <c r="I34" i="19"/>
  <c r="K34" i="19"/>
  <c r="O34" i="19"/>
  <c r="O33" i="19" s="1"/>
  <c r="Q34" i="19"/>
  <c r="Q33" i="19" s="1"/>
  <c r="V34" i="19"/>
  <c r="V33" i="19" s="1"/>
  <c r="F35" i="19"/>
  <c r="G35" i="19" s="1"/>
  <c r="M35" i="19" s="1"/>
  <c r="I35" i="19"/>
  <c r="K35" i="19"/>
  <c r="O35" i="19"/>
  <c r="Q35" i="19"/>
  <c r="V35" i="19"/>
  <c r="F36" i="19"/>
  <c r="G36" i="19"/>
  <c r="M36" i="19" s="1"/>
  <c r="I36" i="19"/>
  <c r="K36" i="19"/>
  <c r="O36" i="19"/>
  <c r="Q36" i="19"/>
  <c r="V36" i="19"/>
  <c r="F37" i="19"/>
  <c r="G37" i="19"/>
  <c r="M37" i="19" s="1"/>
  <c r="I37" i="19"/>
  <c r="K37" i="19"/>
  <c r="O37" i="19"/>
  <c r="Q37" i="19"/>
  <c r="V37" i="19"/>
  <c r="F38" i="19"/>
  <c r="G38" i="19" s="1"/>
  <c r="M38" i="19" s="1"/>
  <c r="I38" i="19"/>
  <c r="K38" i="19"/>
  <c r="O38" i="19"/>
  <c r="Q38" i="19"/>
  <c r="V38" i="19"/>
  <c r="F39" i="19"/>
  <c r="G39" i="19"/>
  <c r="M39" i="19" s="1"/>
  <c r="I39" i="19"/>
  <c r="K39" i="19"/>
  <c r="O39" i="19"/>
  <c r="Q39" i="19"/>
  <c r="V39" i="19"/>
  <c r="F40" i="19"/>
  <c r="G40" i="19"/>
  <c r="M40" i="19" s="1"/>
  <c r="I40" i="19"/>
  <c r="K40" i="19"/>
  <c r="O40" i="19"/>
  <c r="Q40" i="19"/>
  <c r="V40" i="19"/>
  <c r="F41" i="19"/>
  <c r="G41" i="19"/>
  <c r="M41" i="19" s="1"/>
  <c r="I41" i="19"/>
  <c r="K41" i="19"/>
  <c r="O41" i="19"/>
  <c r="Q41" i="19"/>
  <c r="V41" i="19"/>
  <c r="F42" i="19"/>
  <c r="G42" i="19" s="1"/>
  <c r="M42" i="19" s="1"/>
  <c r="I42" i="19"/>
  <c r="K42" i="19"/>
  <c r="O42" i="19"/>
  <c r="Q42" i="19"/>
  <c r="V42" i="19"/>
  <c r="F43" i="19"/>
  <c r="G43" i="19" s="1"/>
  <c r="M43" i="19" s="1"/>
  <c r="I43" i="19"/>
  <c r="K43" i="19"/>
  <c r="O43" i="19"/>
  <c r="Q43" i="19"/>
  <c r="V43" i="19"/>
  <c r="F44" i="19"/>
  <c r="G44" i="19"/>
  <c r="M44" i="19" s="1"/>
  <c r="I44" i="19"/>
  <c r="K44" i="19"/>
  <c r="O44" i="19"/>
  <c r="Q44" i="19"/>
  <c r="V44" i="19"/>
  <c r="F45" i="19"/>
  <c r="G45" i="19"/>
  <c r="M45" i="19" s="1"/>
  <c r="I45" i="19"/>
  <c r="K45" i="19"/>
  <c r="O45" i="19"/>
  <c r="Q45" i="19"/>
  <c r="V45" i="19"/>
  <c r="F46" i="19"/>
  <c r="G46" i="19" s="1"/>
  <c r="M46" i="19" s="1"/>
  <c r="I46" i="19"/>
  <c r="K46" i="19"/>
  <c r="O46" i="19"/>
  <c r="Q46" i="19"/>
  <c r="V46" i="19"/>
  <c r="F48" i="19"/>
  <c r="G48" i="19"/>
  <c r="M48" i="19" s="1"/>
  <c r="I48" i="19"/>
  <c r="K48" i="19"/>
  <c r="O48" i="19"/>
  <c r="O47" i="19" s="1"/>
  <c r="Q48" i="19"/>
  <c r="Q47" i="19" s="1"/>
  <c r="V48" i="19"/>
  <c r="V47" i="19" s="1"/>
  <c r="F49" i="19"/>
  <c r="G49" i="19"/>
  <c r="M49" i="19" s="1"/>
  <c r="I49" i="19"/>
  <c r="K49" i="19"/>
  <c r="O49" i="19"/>
  <c r="Q49" i="19"/>
  <c r="V49" i="19"/>
  <c r="F50" i="19"/>
  <c r="G50" i="19"/>
  <c r="M50" i="19" s="1"/>
  <c r="I50" i="19"/>
  <c r="K50" i="19"/>
  <c r="O50" i="19"/>
  <c r="Q50" i="19"/>
  <c r="V50" i="19"/>
  <c r="F51" i="19"/>
  <c r="G51" i="19" s="1"/>
  <c r="M51" i="19" s="1"/>
  <c r="I51" i="19"/>
  <c r="K51" i="19"/>
  <c r="O51" i="19"/>
  <c r="Q51" i="19"/>
  <c r="V51" i="19"/>
  <c r="F52" i="19"/>
  <c r="G52" i="19" s="1"/>
  <c r="M52" i="19" s="1"/>
  <c r="I52" i="19"/>
  <c r="K52" i="19"/>
  <c r="O52" i="19"/>
  <c r="Q52" i="19"/>
  <c r="V52" i="19"/>
  <c r="F54" i="19"/>
  <c r="G54" i="19"/>
  <c r="M54" i="19" s="1"/>
  <c r="I54" i="19"/>
  <c r="K54" i="19"/>
  <c r="K53" i="19" s="1"/>
  <c r="O54" i="19"/>
  <c r="O53" i="19" s="1"/>
  <c r="Q54" i="19"/>
  <c r="Q53" i="19" s="1"/>
  <c r="V54" i="19"/>
  <c r="V53" i="19" s="1"/>
  <c r="F55" i="19"/>
  <c r="G55" i="19"/>
  <c r="M55" i="19" s="1"/>
  <c r="I55" i="19"/>
  <c r="K55" i="19"/>
  <c r="O55" i="19"/>
  <c r="Q55" i="19"/>
  <c r="V55" i="19"/>
  <c r="F56" i="19"/>
  <c r="G56" i="19" s="1"/>
  <c r="M56" i="19" s="1"/>
  <c r="I56" i="19"/>
  <c r="K56" i="19"/>
  <c r="O56" i="19"/>
  <c r="Q56" i="19"/>
  <c r="V56" i="19"/>
  <c r="F57" i="19"/>
  <c r="G57" i="19" s="1"/>
  <c r="M57" i="19" s="1"/>
  <c r="I57" i="19"/>
  <c r="K57" i="19"/>
  <c r="O57" i="19"/>
  <c r="Q57" i="19"/>
  <c r="V57" i="19"/>
  <c r="F58" i="19"/>
  <c r="G58" i="19"/>
  <c r="M58" i="19" s="1"/>
  <c r="I58" i="19"/>
  <c r="K58" i="19"/>
  <c r="O58" i="19"/>
  <c r="Q58" i="19"/>
  <c r="V58" i="19"/>
  <c r="F59" i="19"/>
  <c r="G59" i="19"/>
  <c r="M59" i="19" s="1"/>
  <c r="I59" i="19"/>
  <c r="K59" i="19"/>
  <c r="O59" i="19"/>
  <c r="Q59" i="19"/>
  <c r="V59" i="19"/>
  <c r="F61" i="19"/>
  <c r="G61" i="19" s="1"/>
  <c r="I61" i="19"/>
  <c r="K61" i="19"/>
  <c r="K60" i="19" s="1"/>
  <c r="O61" i="19"/>
  <c r="O60" i="19" s="1"/>
  <c r="Q61" i="19"/>
  <c r="Q60" i="19" s="1"/>
  <c r="V61" i="19"/>
  <c r="V60" i="19" s="1"/>
  <c r="F62" i="19"/>
  <c r="G62" i="19" s="1"/>
  <c r="M62" i="19" s="1"/>
  <c r="I62" i="19"/>
  <c r="K62" i="19"/>
  <c r="O62" i="19"/>
  <c r="Q62" i="19"/>
  <c r="V62" i="19"/>
  <c r="F63" i="19"/>
  <c r="G63" i="19" s="1"/>
  <c r="M63" i="19" s="1"/>
  <c r="I63" i="19"/>
  <c r="K63" i="19"/>
  <c r="O63" i="19"/>
  <c r="Q63" i="19"/>
  <c r="V63" i="19"/>
  <c r="F64" i="19"/>
  <c r="G64" i="19" s="1"/>
  <c r="M64" i="19" s="1"/>
  <c r="I64" i="19"/>
  <c r="K64" i="19"/>
  <c r="O64" i="19"/>
  <c r="Q64" i="19"/>
  <c r="V64" i="19"/>
  <c r="F66" i="19"/>
  <c r="G66" i="19" s="1"/>
  <c r="I66" i="19"/>
  <c r="K66" i="19"/>
  <c r="O66" i="19"/>
  <c r="O65" i="19" s="1"/>
  <c r="Q66" i="19"/>
  <c r="Q65" i="19" s="1"/>
  <c r="V66" i="19"/>
  <c r="V65" i="19" s="1"/>
  <c r="F67" i="19"/>
  <c r="G67" i="19" s="1"/>
  <c r="M67" i="19" s="1"/>
  <c r="I67" i="19"/>
  <c r="K67" i="19"/>
  <c r="O67" i="19"/>
  <c r="Q67" i="19"/>
  <c r="V67" i="19"/>
  <c r="F68" i="19"/>
  <c r="G68" i="19"/>
  <c r="M68" i="19" s="1"/>
  <c r="I68" i="19"/>
  <c r="K68" i="19"/>
  <c r="O68" i="19"/>
  <c r="Q68" i="19"/>
  <c r="V68" i="19"/>
  <c r="F69" i="19"/>
  <c r="G69" i="19" s="1"/>
  <c r="M69" i="19" s="1"/>
  <c r="I69" i="19"/>
  <c r="K69" i="19"/>
  <c r="O69" i="19"/>
  <c r="Q69" i="19"/>
  <c r="V69" i="19"/>
  <c r="F70" i="19"/>
  <c r="G70" i="19" s="1"/>
  <c r="M70" i="19" s="1"/>
  <c r="I70" i="19"/>
  <c r="K70" i="19"/>
  <c r="O70" i="19"/>
  <c r="Q70" i="19"/>
  <c r="V70" i="19"/>
  <c r="F71" i="19"/>
  <c r="G71" i="19"/>
  <c r="M71" i="19" s="1"/>
  <c r="I71" i="19"/>
  <c r="K71" i="19"/>
  <c r="O71" i="19"/>
  <c r="Q71" i="19"/>
  <c r="V71" i="19"/>
  <c r="F72" i="19"/>
  <c r="G72" i="19"/>
  <c r="M72" i="19" s="1"/>
  <c r="I72" i="19"/>
  <c r="K72" i="19"/>
  <c r="O72" i="19"/>
  <c r="Q72" i="19"/>
  <c r="V72" i="19"/>
  <c r="F73" i="19"/>
  <c r="G73" i="19"/>
  <c r="M73" i="19" s="1"/>
  <c r="I73" i="19"/>
  <c r="K73" i="19"/>
  <c r="O73" i="19"/>
  <c r="Q73" i="19"/>
  <c r="V73" i="19"/>
  <c r="F74" i="19"/>
  <c r="G74" i="19" s="1"/>
  <c r="M74" i="19" s="1"/>
  <c r="I74" i="19"/>
  <c r="K74" i="19"/>
  <c r="O74" i="19"/>
  <c r="Q74" i="19"/>
  <c r="V74" i="19"/>
  <c r="F75" i="19"/>
  <c r="G75" i="19" s="1"/>
  <c r="M75" i="19" s="1"/>
  <c r="I75" i="19"/>
  <c r="K75" i="19"/>
  <c r="O75" i="19"/>
  <c r="Q75" i="19"/>
  <c r="V75" i="19"/>
  <c r="F76" i="19"/>
  <c r="G76" i="19"/>
  <c r="M76" i="19" s="1"/>
  <c r="I76" i="19"/>
  <c r="K76" i="19"/>
  <c r="O76" i="19"/>
  <c r="Q76" i="19"/>
  <c r="V76" i="19"/>
  <c r="F77" i="19"/>
  <c r="G77" i="19"/>
  <c r="M77" i="19" s="1"/>
  <c r="I77" i="19"/>
  <c r="K77" i="19"/>
  <c r="O77" i="19"/>
  <c r="Q77" i="19"/>
  <c r="V77" i="19"/>
  <c r="F78" i="19"/>
  <c r="G78" i="19" s="1"/>
  <c r="M78" i="19" s="1"/>
  <c r="I78" i="19"/>
  <c r="K78" i="19"/>
  <c r="O78" i="19"/>
  <c r="Q78" i="19"/>
  <c r="V78" i="19"/>
  <c r="F79" i="19"/>
  <c r="G79" i="19"/>
  <c r="M79" i="19" s="1"/>
  <c r="I79" i="19"/>
  <c r="K79" i="19"/>
  <c r="O79" i="19"/>
  <c r="Q79" i="19"/>
  <c r="V79" i="19"/>
  <c r="F80" i="19"/>
  <c r="G80" i="19"/>
  <c r="M80" i="19" s="1"/>
  <c r="I80" i="19"/>
  <c r="K80" i="19"/>
  <c r="O80" i="19"/>
  <c r="Q80" i="19"/>
  <c r="V80" i="19"/>
  <c r="F82" i="19"/>
  <c r="G82" i="19" s="1"/>
  <c r="M82" i="19" s="1"/>
  <c r="I82" i="19"/>
  <c r="K82" i="19"/>
  <c r="O82" i="19"/>
  <c r="O81" i="19" s="1"/>
  <c r="Q82" i="19"/>
  <c r="Q81" i="19" s="1"/>
  <c r="V82" i="19"/>
  <c r="V81" i="19" s="1"/>
  <c r="F83" i="19"/>
  <c r="G83" i="19" s="1"/>
  <c r="M83" i="19" s="1"/>
  <c r="I83" i="19"/>
  <c r="K83" i="19"/>
  <c r="O83" i="19"/>
  <c r="Q83" i="19"/>
  <c r="V83" i="19"/>
  <c r="F84" i="19"/>
  <c r="G84" i="19" s="1"/>
  <c r="M84" i="19" s="1"/>
  <c r="I84" i="19"/>
  <c r="K84" i="19"/>
  <c r="O84" i="19"/>
  <c r="Q84" i="19"/>
  <c r="V84" i="19"/>
  <c r="F85" i="19"/>
  <c r="G85" i="19"/>
  <c r="M85" i="19" s="1"/>
  <c r="I85" i="19"/>
  <c r="K85" i="19"/>
  <c r="O85" i="19"/>
  <c r="Q85" i="19"/>
  <c r="V85" i="19"/>
  <c r="F86" i="19"/>
  <c r="G86" i="19"/>
  <c r="M86" i="19" s="1"/>
  <c r="I86" i="19"/>
  <c r="K86" i="19"/>
  <c r="O86" i="19"/>
  <c r="Q86" i="19"/>
  <c r="V86" i="19"/>
  <c r="F87" i="19"/>
  <c r="G87" i="19" s="1"/>
  <c r="M87" i="19" s="1"/>
  <c r="I87" i="19"/>
  <c r="K87" i="19"/>
  <c r="O87" i="19"/>
  <c r="Q87" i="19"/>
  <c r="V87" i="19"/>
  <c r="F88" i="19"/>
  <c r="G88" i="19"/>
  <c r="M88" i="19" s="1"/>
  <c r="I88" i="19"/>
  <c r="K88" i="19"/>
  <c r="O88" i="19"/>
  <c r="Q88" i="19"/>
  <c r="V88" i="19"/>
  <c r="F89" i="19"/>
  <c r="G89" i="19"/>
  <c r="M89" i="19" s="1"/>
  <c r="I89" i="19"/>
  <c r="K89" i="19"/>
  <c r="O89" i="19"/>
  <c r="Q89" i="19"/>
  <c r="V89" i="19"/>
  <c r="F90" i="19"/>
  <c r="G90" i="19"/>
  <c r="M90" i="19" s="1"/>
  <c r="I90" i="19"/>
  <c r="K90" i="19"/>
  <c r="O90" i="19"/>
  <c r="Q90" i="19"/>
  <c r="V90" i="19"/>
  <c r="F9" i="18"/>
  <c r="G9" i="18"/>
  <c r="I9" i="18"/>
  <c r="I8" i="18" s="1"/>
  <c r="K9" i="18"/>
  <c r="O9" i="18"/>
  <c r="O8" i="18" s="1"/>
  <c r="Q9" i="18"/>
  <c r="Q8" i="18" s="1"/>
  <c r="V9" i="18"/>
  <c r="V8" i="18" s="1"/>
  <c r="F11" i="18"/>
  <c r="G11" i="18"/>
  <c r="M11" i="18" s="1"/>
  <c r="I11" i="18"/>
  <c r="K11" i="18"/>
  <c r="O11" i="18"/>
  <c r="Q11" i="18"/>
  <c r="V11" i="18"/>
  <c r="F12" i="18"/>
  <c r="G12" i="18" s="1"/>
  <c r="M12" i="18" s="1"/>
  <c r="I12" i="18"/>
  <c r="K12" i="18"/>
  <c r="O12" i="18"/>
  <c r="Q12" i="18"/>
  <c r="V12" i="18"/>
  <c r="F14" i="18"/>
  <c r="G14" i="18" s="1"/>
  <c r="I14" i="18"/>
  <c r="K14" i="18"/>
  <c r="K13" i="18" s="1"/>
  <c r="O14" i="18"/>
  <c r="O13" i="18" s="1"/>
  <c r="Q14" i="18"/>
  <c r="Q13" i="18" s="1"/>
  <c r="V14" i="18"/>
  <c r="V13" i="18" s="1"/>
  <c r="F15" i="18"/>
  <c r="G15" i="18" s="1"/>
  <c r="M15" i="18" s="1"/>
  <c r="I15" i="18"/>
  <c r="K15" i="18"/>
  <c r="O15" i="18"/>
  <c r="Q15" i="18"/>
  <c r="V15" i="18"/>
  <c r="F17" i="18"/>
  <c r="G17" i="18"/>
  <c r="M17" i="18" s="1"/>
  <c r="I17" i="18"/>
  <c r="I16" i="18" s="1"/>
  <c r="K17" i="18"/>
  <c r="O17" i="18"/>
  <c r="O16" i="18" s="1"/>
  <c r="Q17" i="18"/>
  <c r="Q16" i="18" s="1"/>
  <c r="V17" i="18"/>
  <c r="V16" i="18" s="1"/>
  <c r="F18" i="18"/>
  <c r="G18" i="18"/>
  <c r="M18" i="18" s="1"/>
  <c r="I18" i="18"/>
  <c r="K18" i="18"/>
  <c r="O18" i="18"/>
  <c r="Q18" i="18"/>
  <c r="V18" i="18"/>
  <c r="F20" i="18"/>
  <c r="G20" i="18" s="1"/>
  <c r="I20" i="18"/>
  <c r="K20" i="18"/>
  <c r="O20" i="18"/>
  <c r="O19" i="18" s="1"/>
  <c r="Q20" i="18"/>
  <c r="Q19" i="18" s="1"/>
  <c r="V20" i="18"/>
  <c r="V19" i="18" s="1"/>
  <c r="F21" i="18"/>
  <c r="G21" i="18" s="1"/>
  <c r="M21" i="18" s="1"/>
  <c r="I21" i="18"/>
  <c r="K21" i="18"/>
  <c r="O21" i="18"/>
  <c r="Q21" i="18"/>
  <c r="V21" i="18"/>
  <c r="F22" i="18"/>
  <c r="G22" i="18" s="1"/>
  <c r="M22" i="18" s="1"/>
  <c r="I22" i="18"/>
  <c r="K22" i="18"/>
  <c r="O22" i="18"/>
  <c r="Q22" i="18"/>
  <c r="V22" i="18"/>
  <c r="F23" i="18"/>
  <c r="G23" i="18" s="1"/>
  <c r="M23" i="18" s="1"/>
  <c r="I23" i="18"/>
  <c r="K23" i="18"/>
  <c r="O23" i="18"/>
  <c r="Q23" i="18"/>
  <c r="V23" i="18"/>
  <c r="F9" i="17"/>
  <c r="G9" i="17"/>
  <c r="G8" i="17" s="1"/>
  <c r="I9" i="17"/>
  <c r="I8" i="17" s="1"/>
  <c r="K9" i="17"/>
  <c r="K8" i="17" s="1"/>
  <c r="O9" i="17"/>
  <c r="O8" i="17" s="1"/>
  <c r="Q9" i="17"/>
  <c r="Q8" i="17" s="1"/>
  <c r="V9" i="17"/>
  <c r="V8" i="17" s="1"/>
  <c r="F10" i="17"/>
  <c r="G10" i="17"/>
  <c r="M10" i="17" s="1"/>
  <c r="I10" i="17"/>
  <c r="K10" i="17"/>
  <c r="O10" i="17"/>
  <c r="Q10" i="17"/>
  <c r="V10" i="17"/>
  <c r="F12" i="17"/>
  <c r="G12" i="17" s="1"/>
  <c r="I12" i="17"/>
  <c r="I11" i="17" s="1"/>
  <c r="K12" i="17"/>
  <c r="K11" i="17" s="1"/>
  <c r="O12" i="17"/>
  <c r="O11" i="17" s="1"/>
  <c r="Q12" i="17"/>
  <c r="Q11" i="17" s="1"/>
  <c r="V12" i="17"/>
  <c r="V11" i="17" s="1"/>
  <c r="F13" i="17"/>
  <c r="G13" i="17" s="1"/>
  <c r="M13" i="17" s="1"/>
  <c r="I13" i="17"/>
  <c r="K13" i="17"/>
  <c r="O13" i="17"/>
  <c r="Q13" i="17"/>
  <c r="V13" i="17"/>
  <c r="F15" i="17"/>
  <c r="G15" i="17" s="1"/>
  <c r="M15" i="17" s="1"/>
  <c r="I15" i="17"/>
  <c r="K15" i="17"/>
  <c r="O15" i="17"/>
  <c r="O14" i="17" s="1"/>
  <c r="Q15" i="17"/>
  <c r="Q14" i="17" s="1"/>
  <c r="V15" i="17"/>
  <c r="V14" i="17" s="1"/>
  <c r="F16" i="17"/>
  <c r="G16" i="17" s="1"/>
  <c r="M16" i="17" s="1"/>
  <c r="I16" i="17"/>
  <c r="K16" i="17"/>
  <c r="O16" i="17"/>
  <c r="Q16" i="17"/>
  <c r="V16" i="17"/>
  <c r="F17" i="17"/>
  <c r="G17" i="17"/>
  <c r="M17" i="17" s="1"/>
  <c r="I17" i="17"/>
  <c r="K17" i="17"/>
  <c r="O17" i="17"/>
  <c r="Q17" i="17"/>
  <c r="V17" i="17"/>
  <c r="F18" i="17"/>
  <c r="G18" i="17"/>
  <c r="M18" i="17" s="1"/>
  <c r="I18" i="17"/>
  <c r="K18" i="17"/>
  <c r="O18" i="17"/>
  <c r="Q18" i="17"/>
  <c r="V18" i="17"/>
  <c r="F20" i="17"/>
  <c r="G20" i="17" s="1"/>
  <c r="I20" i="17"/>
  <c r="K20" i="17"/>
  <c r="O20" i="17"/>
  <c r="O19" i="17" s="1"/>
  <c r="Q20" i="17"/>
  <c r="Q19" i="17" s="1"/>
  <c r="V20" i="17"/>
  <c r="V19" i="17" s="1"/>
  <c r="F21" i="17"/>
  <c r="G21" i="17" s="1"/>
  <c r="M21" i="17" s="1"/>
  <c r="I21" i="17"/>
  <c r="K21" i="17"/>
  <c r="O21" i="17"/>
  <c r="Q21" i="17"/>
  <c r="V21" i="17"/>
  <c r="F22" i="17"/>
  <c r="G22" i="17" s="1"/>
  <c r="M22" i="17" s="1"/>
  <c r="I22" i="17"/>
  <c r="K22" i="17"/>
  <c r="O22" i="17"/>
  <c r="Q22" i="17"/>
  <c r="V22" i="17"/>
  <c r="F23" i="17"/>
  <c r="G23" i="17" s="1"/>
  <c r="M23" i="17" s="1"/>
  <c r="I23" i="17"/>
  <c r="K23" i="17"/>
  <c r="O23" i="17"/>
  <c r="Q23" i="17"/>
  <c r="V23" i="17"/>
  <c r="F24" i="17"/>
  <c r="G24" i="17" s="1"/>
  <c r="M24" i="17" s="1"/>
  <c r="I24" i="17"/>
  <c r="K24" i="17"/>
  <c r="O24" i="17"/>
  <c r="Q24" i="17"/>
  <c r="V24" i="17"/>
  <c r="F25" i="17"/>
  <c r="G25" i="17" s="1"/>
  <c r="M25" i="17" s="1"/>
  <c r="I25" i="17"/>
  <c r="K25" i="17"/>
  <c r="O25" i="17"/>
  <c r="Q25" i="17"/>
  <c r="V25" i="17"/>
  <c r="F26" i="17"/>
  <c r="G26" i="17" s="1"/>
  <c r="M26" i="17" s="1"/>
  <c r="I26" i="17"/>
  <c r="K26" i="17"/>
  <c r="O26" i="17"/>
  <c r="Q26" i="17"/>
  <c r="V26" i="17"/>
  <c r="F27" i="17"/>
  <c r="G27" i="17" s="1"/>
  <c r="M27" i="17" s="1"/>
  <c r="I27" i="17"/>
  <c r="K27" i="17"/>
  <c r="O27" i="17"/>
  <c r="Q27" i="17"/>
  <c r="V27" i="17"/>
  <c r="F28" i="17"/>
  <c r="G28" i="17" s="1"/>
  <c r="M28" i="17" s="1"/>
  <c r="I28" i="17"/>
  <c r="K28" i="17"/>
  <c r="O28" i="17"/>
  <c r="Q28" i="17"/>
  <c r="V28" i="17"/>
  <c r="F29" i="17"/>
  <c r="G29" i="17" s="1"/>
  <c r="M29" i="17" s="1"/>
  <c r="I29" i="17"/>
  <c r="K29" i="17"/>
  <c r="O29" i="17"/>
  <c r="Q29" i="17"/>
  <c r="V29" i="17"/>
  <c r="F31" i="17"/>
  <c r="G31" i="17" s="1"/>
  <c r="I31" i="17"/>
  <c r="K31" i="17"/>
  <c r="O31" i="17"/>
  <c r="O30" i="17" s="1"/>
  <c r="Q31" i="17"/>
  <c r="Q30" i="17" s="1"/>
  <c r="V31" i="17"/>
  <c r="V30" i="17" s="1"/>
  <c r="F32" i="17"/>
  <c r="G32" i="17" s="1"/>
  <c r="M32" i="17" s="1"/>
  <c r="I32" i="17"/>
  <c r="K32" i="17"/>
  <c r="O32" i="17"/>
  <c r="Q32" i="17"/>
  <c r="V32" i="17"/>
  <c r="F33" i="17"/>
  <c r="G33" i="17" s="1"/>
  <c r="M33" i="17" s="1"/>
  <c r="I33" i="17"/>
  <c r="K33" i="17"/>
  <c r="O33" i="17"/>
  <c r="Q33" i="17"/>
  <c r="V33" i="17"/>
  <c r="F34" i="17"/>
  <c r="G34" i="17" s="1"/>
  <c r="M34" i="17" s="1"/>
  <c r="I34" i="17"/>
  <c r="K34" i="17"/>
  <c r="O34" i="17"/>
  <c r="Q34" i="17"/>
  <c r="V34" i="17"/>
  <c r="F35" i="17"/>
  <c r="G35" i="17" s="1"/>
  <c r="M35" i="17" s="1"/>
  <c r="I35" i="17"/>
  <c r="K35" i="17"/>
  <c r="O35" i="17"/>
  <c r="Q35" i="17"/>
  <c r="V35" i="17"/>
  <c r="F36" i="17"/>
  <c r="G36" i="17" s="1"/>
  <c r="M36" i="17" s="1"/>
  <c r="I36" i="17"/>
  <c r="K36" i="17"/>
  <c r="O36" i="17"/>
  <c r="Q36" i="17"/>
  <c r="V36" i="17"/>
  <c r="F37" i="17"/>
  <c r="G37" i="17"/>
  <c r="M37" i="17" s="1"/>
  <c r="I37" i="17"/>
  <c r="K37" i="17"/>
  <c r="O37" i="17"/>
  <c r="Q37" i="17"/>
  <c r="V37" i="17"/>
  <c r="F38" i="17"/>
  <c r="G38" i="17"/>
  <c r="M38" i="17" s="1"/>
  <c r="I38" i="17"/>
  <c r="K38" i="17"/>
  <c r="O38" i="17"/>
  <c r="Q38" i="17"/>
  <c r="V38" i="17"/>
  <c r="F39" i="17"/>
  <c r="G39" i="17" s="1"/>
  <c r="M39" i="17" s="1"/>
  <c r="I39" i="17"/>
  <c r="K39" i="17"/>
  <c r="O39" i="17"/>
  <c r="Q39" i="17"/>
  <c r="V39" i="17"/>
  <c r="F40" i="17"/>
  <c r="G40" i="17"/>
  <c r="M40" i="17" s="1"/>
  <c r="I40" i="17"/>
  <c r="K40" i="17"/>
  <c r="O40" i="17"/>
  <c r="Q40" i="17"/>
  <c r="V40" i="17"/>
  <c r="F41" i="17"/>
  <c r="G41" i="17" s="1"/>
  <c r="M41" i="17" s="1"/>
  <c r="I41" i="17"/>
  <c r="K41" i="17"/>
  <c r="O41" i="17"/>
  <c r="Q41" i="17"/>
  <c r="V41" i="17"/>
  <c r="F42" i="17"/>
  <c r="G42" i="17"/>
  <c r="M42" i="17" s="1"/>
  <c r="I42" i="17"/>
  <c r="K42" i="17"/>
  <c r="O42" i="17"/>
  <c r="Q42" i="17"/>
  <c r="V42" i="17"/>
  <c r="F44" i="17"/>
  <c r="G44" i="17" s="1"/>
  <c r="I44" i="17"/>
  <c r="K44" i="17"/>
  <c r="O44" i="17"/>
  <c r="O43" i="17" s="1"/>
  <c r="Q44" i="17"/>
  <c r="Q43" i="17" s="1"/>
  <c r="V44" i="17"/>
  <c r="V43" i="17" s="1"/>
  <c r="F45" i="17"/>
  <c r="G45" i="17" s="1"/>
  <c r="M45" i="17" s="1"/>
  <c r="I45" i="17"/>
  <c r="K45" i="17"/>
  <c r="O45" i="17"/>
  <c r="Q45" i="17"/>
  <c r="V45" i="17"/>
  <c r="F46" i="17"/>
  <c r="G46" i="17" s="1"/>
  <c r="M46" i="17" s="1"/>
  <c r="I46" i="17"/>
  <c r="K46" i="17"/>
  <c r="O46" i="17"/>
  <c r="Q46" i="17"/>
  <c r="V46" i="17"/>
  <c r="F47" i="17"/>
  <c r="G47" i="17" s="1"/>
  <c r="M47" i="17" s="1"/>
  <c r="I47" i="17"/>
  <c r="K47" i="17"/>
  <c r="O47" i="17"/>
  <c r="Q47" i="17"/>
  <c r="V47" i="17"/>
  <c r="F48" i="17"/>
  <c r="G48" i="17" s="1"/>
  <c r="M48" i="17" s="1"/>
  <c r="I48" i="17"/>
  <c r="K48" i="17"/>
  <c r="O48" i="17"/>
  <c r="Q48" i="17"/>
  <c r="V48" i="17"/>
  <c r="F49" i="17"/>
  <c r="G49" i="17" s="1"/>
  <c r="M49" i="17" s="1"/>
  <c r="I49" i="17"/>
  <c r="K49" i="17"/>
  <c r="O49" i="17"/>
  <c r="Q49" i="17"/>
  <c r="V49" i="17"/>
  <c r="F50" i="17"/>
  <c r="G50" i="17" s="1"/>
  <c r="M50" i="17" s="1"/>
  <c r="I50" i="17"/>
  <c r="K50" i="17"/>
  <c r="O50" i="17"/>
  <c r="Q50" i="17"/>
  <c r="V50" i="17"/>
  <c r="F51" i="17"/>
  <c r="G51" i="17" s="1"/>
  <c r="M51" i="17" s="1"/>
  <c r="I51" i="17"/>
  <c r="K51" i="17"/>
  <c r="O51" i="17"/>
  <c r="Q51" i="17"/>
  <c r="V51" i="17"/>
  <c r="F52" i="17"/>
  <c r="G52" i="17"/>
  <c r="M52" i="17" s="1"/>
  <c r="I52" i="17"/>
  <c r="K52" i="17"/>
  <c r="O52" i="17"/>
  <c r="Q52" i="17"/>
  <c r="V52" i="17"/>
  <c r="F53" i="17"/>
  <c r="G53" i="17"/>
  <c r="M53" i="17" s="1"/>
  <c r="I53" i="17"/>
  <c r="K53" i="17"/>
  <c r="O53" i="17"/>
  <c r="Q53" i="17"/>
  <c r="V53" i="17"/>
  <c r="F54" i="17"/>
  <c r="G54" i="17" s="1"/>
  <c r="M54" i="17" s="1"/>
  <c r="I54" i="17"/>
  <c r="K54" i="17"/>
  <c r="O54" i="17"/>
  <c r="Q54" i="17"/>
  <c r="V54" i="17"/>
  <c r="F55" i="17"/>
  <c r="G55" i="17"/>
  <c r="M55" i="17" s="1"/>
  <c r="I55" i="17"/>
  <c r="K55" i="17"/>
  <c r="O55" i="17"/>
  <c r="Q55" i="17"/>
  <c r="V55" i="17"/>
  <c r="F56" i="17"/>
  <c r="G56" i="17"/>
  <c r="M56" i="17" s="1"/>
  <c r="I56" i="17"/>
  <c r="K56" i="17"/>
  <c r="O56" i="17"/>
  <c r="Q56" i="17"/>
  <c r="V56" i="17"/>
  <c r="F57" i="17"/>
  <c r="G57" i="17" s="1"/>
  <c r="M57" i="17" s="1"/>
  <c r="I57" i="17"/>
  <c r="K57" i="17"/>
  <c r="O57" i="17"/>
  <c r="Q57" i="17"/>
  <c r="V57" i="17"/>
  <c r="F58" i="17"/>
  <c r="G58" i="17"/>
  <c r="M58" i="17" s="1"/>
  <c r="I58" i="17"/>
  <c r="K58" i="17"/>
  <c r="O58" i="17"/>
  <c r="Q58" i="17"/>
  <c r="V58" i="17"/>
  <c r="F59" i="17"/>
  <c r="G59" i="17" s="1"/>
  <c r="M59" i="17" s="1"/>
  <c r="I59" i="17"/>
  <c r="K59" i="17"/>
  <c r="O59" i="17"/>
  <c r="Q59" i="17"/>
  <c r="V59" i="17"/>
  <c r="F60" i="17"/>
  <c r="G60" i="17" s="1"/>
  <c r="M60" i="17" s="1"/>
  <c r="I60" i="17"/>
  <c r="K60" i="17"/>
  <c r="O60" i="17"/>
  <c r="Q60" i="17"/>
  <c r="V60" i="17"/>
  <c r="F61" i="17"/>
  <c r="G61" i="17"/>
  <c r="M61" i="17" s="1"/>
  <c r="I61" i="17"/>
  <c r="K61" i="17"/>
  <c r="O61" i="17"/>
  <c r="Q61" i="17"/>
  <c r="V61" i="17"/>
  <c r="F62" i="17"/>
  <c r="G62" i="17"/>
  <c r="M62" i="17" s="1"/>
  <c r="I62" i="17"/>
  <c r="K62" i="17"/>
  <c r="O62" i="17"/>
  <c r="Q62" i="17"/>
  <c r="V62" i="17"/>
  <c r="F63" i="17"/>
  <c r="G63" i="17" s="1"/>
  <c r="M63" i="17" s="1"/>
  <c r="I63" i="17"/>
  <c r="K63" i="17"/>
  <c r="O63" i="17"/>
  <c r="Q63" i="17"/>
  <c r="V63" i="17"/>
  <c r="F64" i="17"/>
  <c r="G64" i="17"/>
  <c r="M64" i="17" s="1"/>
  <c r="I64" i="17"/>
  <c r="K64" i="17"/>
  <c r="O64" i="17"/>
  <c r="Q64" i="17"/>
  <c r="V64" i="17"/>
  <c r="F65" i="17"/>
  <c r="G65" i="17" s="1"/>
  <c r="M65" i="17" s="1"/>
  <c r="I65" i="17"/>
  <c r="K65" i="17"/>
  <c r="O65" i="17"/>
  <c r="Q65" i="17"/>
  <c r="V65" i="17"/>
  <c r="F66" i="17"/>
  <c r="G66" i="17"/>
  <c r="M66" i="17" s="1"/>
  <c r="I66" i="17"/>
  <c r="K66" i="17"/>
  <c r="O66" i="17"/>
  <c r="Q66" i="17"/>
  <c r="V66" i="17"/>
  <c r="F67" i="17"/>
  <c r="G67" i="17" s="1"/>
  <c r="M67" i="17" s="1"/>
  <c r="I67" i="17"/>
  <c r="K67" i="17"/>
  <c r="O67" i="17"/>
  <c r="Q67" i="17"/>
  <c r="V67" i="17"/>
  <c r="F68" i="17"/>
  <c r="G68" i="17"/>
  <c r="M68" i="17" s="1"/>
  <c r="I68" i="17"/>
  <c r="K68" i="17"/>
  <c r="O68" i="17"/>
  <c r="Q68" i="17"/>
  <c r="V68" i="17"/>
  <c r="F69" i="17"/>
  <c r="G69" i="17" s="1"/>
  <c r="M69" i="17" s="1"/>
  <c r="I69" i="17"/>
  <c r="K69" i="17"/>
  <c r="O69" i="17"/>
  <c r="Q69" i="17"/>
  <c r="V69" i="17"/>
  <c r="F70" i="17"/>
  <c r="G70" i="17"/>
  <c r="M70" i="17" s="1"/>
  <c r="I70" i="17"/>
  <c r="K70" i="17"/>
  <c r="O70" i="17"/>
  <c r="Q70" i="17"/>
  <c r="V70" i="17"/>
  <c r="F71" i="17"/>
  <c r="G71" i="17"/>
  <c r="M71" i="17" s="1"/>
  <c r="I71" i="17"/>
  <c r="K71" i="17"/>
  <c r="O71" i="17"/>
  <c r="Q71" i="17"/>
  <c r="V71" i="17"/>
  <c r="F73" i="17"/>
  <c r="G73" i="17" s="1"/>
  <c r="I73" i="17"/>
  <c r="K73" i="17"/>
  <c r="O73" i="17"/>
  <c r="Q73" i="17"/>
  <c r="V73" i="17"/>
  <c r="F75" i="17"/>
  <c r="G75" i="17" s="1"/>
  <c r="M75" i="17" s="1"/>
  <c r="I75" i="17"/>
  <c r="K75" i="17"/>
  <c r="O75" i="17"/>
  <c r="Q75" i="17"/>
  <c r="V75" i="17"/>
  <c r="F76" i="17"/>
  <c r="G76" i="17" s="1"/>
  <c r="M76" i="17" s="1"/>
  <c r="I76" i="17"/>
  <c r="K76" i="17"/>
  <c r="O76" i="17"/>
  <c r="Q76" i="17"/>
  <c r="V76" i="17"/>
  <c r="F77" i="17"/>
  <c r="G77" i="17" s="1"/>
  <c r="M77" i="17" s="1"/>
  <c r="I77" i="17"/>
  <c r="K77" i="17"/>
  <c r="O77" i="17"/>
  <c r="Q77" i="17"/>
  <c r="V77" i="17"/>
  <c r="F78" i="17"/>
  <c r="G78" i="17" s="1"/>
  <c r="M78" i="17" s="1"/>
  <c r="I78" i="17"/>
  <c r="K78" i="17"/>
  <c r="O78" i="17"/>
  <c r="Q78" i="17"/>
  <c r="V78" i="17"/>
  <c r="F79" i="17"/>
  <c r="G79" i="17" s="1"/>
  <c r="M79" i="17" s="1"/>
  <c r="I79" i="17"/>
  <c r="K79" i="17"/>
  <c r="O79" i="17"/>
  <c r="Q79" i="17"/>
  <c r="V79" i="17"/>
  <c r="F80" i="17"/>
  <c r="G80" i="17" s="1"/>
  <c r="M80" i="17" s="1"/>
  <c r="I80" i="17"/>
  <c r="K80" i="17"/>
  <c r="O80" i="17"/>
  <c r="Q80" i="17"/>
  <c r="V80" i="17"/>
  <c r="F81" i="17"/>
  <c r="G81" i="17" s="1"/>
  <c r="M81" i="17" s="1"/>
  <c r="I81" i="17"/>
  <c r="K81" i="17"/>
  <c r="O81" i="17"/>
  <c r="Q81" i="17"/>
  <c r="V81" i="17"/>
  <c r="F82" i="17"/>
  <c r="G82" i="17" s="1"/>
  <c r="M82" i="17" s="1"/>
  <c r="I82" i="17"/>
  <c r="K82" i="17"/>
  <c r="O82" i="17"/>
  <c r="Q82" i="17"/>
  <c r="V82" i="17"/>
  <c r="F84" i="17"/>
  <c r="G84" i="17" s="1"/>
  <c r="M84" i="17" s="1"/>
  <c r="I84" i="17"/>
  <c r="K84" i="17"/>
  <c r="O84" i="17"/>
  <c r="Q84" i="17"/>
  <c r="V84" i="17"/>
  <c r="F89" i="17"/>
  <c r="G89" i="17" s="1"/>
  <c r="M89" i="17" s="1"/>
  <c r="I89" i="17"/>
  <c r="K89" i="17"/>
  <c r="O89" i="17"/>
  <c r="Q89" i="17"/>
  <c r="V89" i="17"/>
  <c r="F91" i="17"/>
  <c r="G91" i="17" s="1"/>
  <c r="I91" i="17"/>
  <c r="I90" i="17" s="1"/>
  <c r="K91" i="17"/>
  <c r="K90" i="17" s="1"/>
  <c r="O91" i="17"/>
  <c r="O90" i="17" s="1"/>
  <c r="Q91" i="17"/>
  <c r="Q90" i="17" s="1"/>
  <c r="V91" i="17"/>
  <c r="V90" i="17" s="1"/>
  <c r="F93" i="17"/>
  <c r="G93" i="17"/>
  <c r="G92" i="17" s="1"/>
  <c r="I107" i="1" s="1"/>
  <c r="I93" i="17"/>
  <c r="I92" i="17" s="1"/>
  <c r="K93" i="17"/>
  <c r="K92" i="17" s="1"/>
  <c r="O93" i="17"/>
  <c r="O92" i="17" s="1"/>
  <c r="Q93" i="17"/>
  <c r="Q92" i="17" s="1"/>
  <c r="V93" i="17"/>
  <c r="V92" i="17" s="1"/>
  <c r="F95" i="17"/>
  <c r="G95" i="17" s="1"/>
  <c r="M95" i="17" s="1"/>
  <c r="I95" i="17"/>
  <c r="I94" i="17" s="1"/>
  <c r="K95" i="17"/>
  <c r="K94" i="17" s="1"/>
  <c r="O95" i="17"/>
  <c r="O94" i="17" s="1"/>
  <c r="Q95" i="17"/>
  <c r="Q94" i="17" s="1"/>
  <c r="V95" i="17"/>
  <c r="V94" i="17" s="1"/>
  <c r="F96" i="17"/>
  <c r="G96" i="17"/>
  <c r="M96" i="17" s="1"/>
  <c r="I96" i="17"/>
  <c r="K96" i="17"/>
  <c r="O96" i="17"/>
  <c r="Q96" i="17"/>
  <c r="V96" i="17"/>
  <c r="F9" i="16"/>
  <c r="G9" i="16" s="1"/>
  <c r="I9" i="16"/>
  <c r="K9" i="16"/>
  <c r="O9" i="16"/>
  <c r="Q9" i="16"/>
  <c r="V9" i="16"/>
  <c r="F13" i="16"/>
  <c r="G13" i="16"/>
  <c r="M13" i="16" s="1"/>
  <c r="I13" i="16"/>
  <c r="K13" i="16"/>
  <c r="O13" i="16"/>
  <c r="Q13" i="16"/>
  <c r="V13" i="16"/>
  <c r="F15" i="16"/>
  <c r="G15" i="16" s="1"/>
  <c r="M15" i="16" s="1"/>
  <c r="I15" i="16"/>
  <c r="K15" i="16"/>
  <c r="O15" i="16"/>
  <c r="Q15" i="16"/>
  <c r="V15" i="16"/>
  <c r="F17" i="16"/>
  <c r="G17" i="16" s="1"/>
  <c r="M17" i="16" s="1"/>
  <c r="I17" i="16"/>
  <c r="K17" i="16"/>
  <c r="O17" i="16"/>
  <c r="Q17" i="16"/>
  <c r="V17" i="16"/>
  <c r="F18" i="16"/>
  <c r="G18" i="16"/>
  <c r="M18" i="16" s="1"/>
  <c r="I18" i="16"/>
  <c r="K18" i="16"/>
  <c r="O18" i="16"/>
  <c r="Q18" i="16"/>
  <c r="V18" i="16"/>
  <c r="F19" i="16"/>
  <c r="G19" i="16" s="1"/>
  <c r="M19" i="16" s="1"/>
  <c r="I19" i="16"/>
  <c r="K19" i="16"/>
  <c r="O19" i="16"/>
  <c r="Q19" i="16"/>
  <c r="V19" i="16"/>
  <c r="F20" i="16"/>
  <c r="G20" i="16" s="1"/>
  <c r="M20" i="16" s="1"/>
  <c r="I20" i="16"/>
  <c r="K20" i="16"/>
  <c r="O20" i="16"/>
  <c r="Q20" i="16"/>
  <c r="V20" i="16"/>
  <c r="F22" i="16"/>
  <c r="G22" i="16" s="1"/>
  <c r="M22" i="16" s="1"/>
  <c r="I22" i="16"/>
  <c r="K22" i="16"/>
  <c r="O22" i="16"/>
  <c r="Q22" i="16"/>
  <c r="V22" i="16"/>
  <c r="G24" i="16"/>
  <c r="M24" i="16" s="1"/>
  <c r="I24" i="16"/>
  <c r="K24" i="16"/>
  <c r="O24" i="16"/>
  <c r="Q24" i="16"/>
  <c r="V24" i="16"/>
  <c r="G26" i="16"/>
  <c r="M26" i="16" s="1"/>
  <c r="I26" i="16"/>
  <c r="K26" i="16"/>
  <c r="O26" i="16"/>
  <c r="Q26" i="16"/>
  <c r="V26" i="16"/>
  <c r="G28" i="16"/>
  <c r="M28" i="16" s="1"/>
  <c r="I28" i="16"/>
  <c r="K28" i="16"/>
  <c r="O28" i="16"/>
  <c r="Q28" i="16"/>
  <c r="V28" i="16"/>
  <c r="G30" i="16"/>
  <c r="M30" i="16" s="1"/>
  <c r="I30" i="16"/>
  <c r="K30" i="16"/>
  <c r="O30" i="16"/>
  <c r="Q30" i="16"/>
  <c r="V30" i="16"/>
  <c r="G32" i="16"/>
  <c r="M32" i="16" s="1"/>
  <c r="I32" i="16"/>
  <c r="K32" i="16"/>
  <c r="O32" i="16"/>
  <c r="Q32" i="16"/>
  <c r="V32" i="16"/>
  <c r="G39" i="16"/>
  <c r="M39" i="16" s="1"/>
  <c r="I39" i="16"/>
  <c r="K39" i="16"/>
  <c r="O39" i="16"/>
  <c r="Q39" i="16"/>
  <c r="V39" i="16"/>
  <c r="F41" i="16"/>
  <c r="G41" i="16" s="1"/>
  <c r="M41" i="16" s="1"/>
  <c r="I41" i="16"/>
  <c r="K41" i="16"/>
  <c r="O41" i="16"/>
  <c r="Q41" i="16"/>
  <c r="V41" i="16"/>
  <c r="F42" i="16"/>
  <c r="G42" i="16" s="1"/>
  <c r="M42" i="16" s="1"/>
  <c r="I42" i="16"/>
  <c r="K42" i="16"/>
  <c r="O42" i="16"/>
  <c r="Q42" i="16"/>
  <c r="V42" i="16"/>
  <c r="F44" i="16"/>
  <c r="G44" i="16" s="1"/>
  <c r="M44" i="16" s="1"/>
  <c r="I44" i="16"/>
  <c r="K44" i="16"/>
  <c r="O44" i="16"/>
  <c r="Q44" i="16"/>
  <c r="V44" i="16"/>
  <c r="F47" i="16"/>
  <c r="G47" i="16" s="1"/>
  <c r="M47" i="16" s="1"/>
  <c r="I47" i="16"/>
  <c r="K47" i="16"/>
  <c r="O47" i="16"/>
  <c r="Q47" i="16"/>
  <c r="V47" i="16"/>
  <c r="F51" i="16"/>
  <c r="G51" i="16" s="1"/>
  <c r="I51" i="16"/>
  <c r="I50" i="16" s="1"/>
  <c r="K51" i="16"/>
  <c r="K50" i="16" s="1"/>
  <c r="O51" i="16"/>
  <c r="O50" i="16" s="1"/>
  <c r="Q51" i="16"/>
  <c r="Q50" i="16" s="1"/>
  <c r="V51" i="16"/>
  <c r="V50" i="16" s="1"/>
  <c r="F53" i="16"/>
  <c r="G53" i="16"/>
  <c r="G52" i="16" s="1"/>
  <c r="I53" i="16"/>
  <c r="I52" i="16" s="1"/>
  <c r="K53" i="16"/>
  <c r="K52" i="16" s="1"/>
  <c r="O53" i="16"/>
  <c r="O52" i="16" s="1"/>
  <c r="Q53" i="16"/>
  <c r="Q52" i="16" s="1"/>
  <c r="V53" i="16"/>
  <c r="V52" i="16" s="1"/>
  <c r="F55" i="16"/>
  <c r="G55" i="16" s="1"/>
  <c r="M55" i="16" s="1"/>
  <c r="M54" i="16" s="1"/>
  <c r="I55" i="16"/>
  <c r="I54" i="16" s="1"/>
  <c r="K55" i="16"/>
  <c r="K54" i="16" s="1"/>
  <c r="O55" i="16"/>
  <c r="O54" i="16" s="1"/>
  <c r="Q55" i="16"/>
  <c r="Q54" i="16" s="1"/>
  <c r="V55" i="16"/>
  <c r="V54" i="16" s="1"/>
  <c r="F57" i="16"/>
  <c r="G57" i="16" s="1"/>
  <c r="M57" i="16" s="1"/>
  <c r="I57" i="16"/>
  <c r="K57" i="16"/>
  <c r="O57" i="16"/>
  <c r="O56" i="16" s="1"/>
  <c r="Q57" i="16"/>
  <c r="V57" i="16"/>
  <c r="F59" i="16"/>
  <c r="G59" i="16" s="1"/>
  <c r="M59" i="16" s="1"/>
  <c r="I59" i="16"/>
  <c r="K59" i="16"/>
  <c r="O59" i="16"/>
  <c r="Q59" i="16"/>
  <c r="V59" i="16"/>
  <c r="F60" i="16"/>
  <c r="G60" i="16" s="1"/>
  <c r="M60" i="16" s="1"/>
  <c r="I60" i="16"/>
  <c r="K60" i="16"/>
  <c r="O60" i="16"/>
  <c r="Q60" i="16"/>
  <c r="V60" i="16"/>
  <c r="F63" i="16"/>
  <c r="G63" i="16" s="1"/>
  <c r="I63" i="16"/>
  <c r="I62" i="16" s="1"/>
  <c r="K63" i="16"/>
  <c r="K62" i="16" s="1"/>
  <c r="O63" i="16"/>
  <c r="O62" i="16" s="1"/>
  <c r="Q63" i="16"/>
  <c r="Q62" i="16" s="1"/>
  <c r="V63" i="16"/>
  <c r="V62" i="16" s="1"/>
  <c r="F65" i="16"/>
  <c r="G65" i="16" s="1"/>
  <c r="I65" i="16"/>
  <c r="K65" i="16"/>
  <c r="O65" i="16"/>
  <c r="Q65" i="16"/>
  <c r="V65" i="16"/>
  <c r="V64" i="16" s="1"/>
  <c r="F67" i="16"/>
  <c r="G67" i="16"/>
  <c r="M67" i="16" s="1"/>
  <c r="I67" i="16"/>
  <c r="K67" i="16"/>
  <c r="O67" i="16"/>
  <c r="Q67" i="16"/>
  <c r="V67" i="16"/>
  <c r="F68" i="16"/>
  <c r="G68" i="16" s="1"/>
  <c r="M68" i="16" s="1"/>
  <c r="I68" i="16"/>
  <c r="K68" i="16"/>
  <c r="O68" i="16"/>
  <c r="Q68" i="16"/>
  <c r="V68" i="16"/>
  <c r="F69" i="16"/>
  <c r="G69" i="16" s="1"/>
  <c r="M69" i="16" s="1"/>
  <c r="I69" i="16"/>
  <c r="K69" i="16"/>
  <c r="O69" i="16"/>
  <c r="Q69" i="16"/>
  <c r="V69" i="16"/>
  <c r="F70" i="16"/>
  <c r="G70" i="16" s="1"/>
  <c r="M70" i="16" s="1"/>
  <c r="I70" i="16"/>
  <c r="K70" i="16"/>
  <c r="O70" i="16"/>
  <c r="Q70" i="16"/>
  <c r="V70" i="16"/>
  <c r="BA647" i="15"/>
  <c r="BA430" i="15"/>
  <c r="BA381" i="15"/>
  <c r="BA378" i="15"/>
  <c r="BA222" i="15"/>
  <c r="BA219" i="15"/>
  <c r="BA121" i="15"/>
  <c r="BA92" i="15"/>
  <c r="BA82" i="15"/>
  <c r="F9" i="15"/>
  <c r="G9" i="15" s="1"/>
  <c r="I9" i="15"/>
  <c r="I8" i="15" s="1"/>
  <c r="K9" i="15"/>
  <c r="K8" i="15" s="1"/>
  <c r="O9" i="15"/>
  <c r="O8" i="15" s="1"/>
  <c r="Q9" i="15"/>
  <c r="Q8" i="15" s="1"/>
  <c r="V9" i="15"/>
  <c r="V8" i="15" s="1"/>
  <c r="F12" i="15"/>
  <c r="G12" i="15" s="1"/>
  <c r="I12" i="15"/>
  <c r="K12" i="15"/>
  <c r="O12" i="15"/>
  <c r="Q12" i="15"/>
  <c r="V12" i="15"/>
  <c r="F14" i="15"/>
  <c r="G14" i="15" s="1"/>
  <c r="I14" i="15"/>
  <c r="K14" i="15"/>
  <c r="O14" i="15"/>
  <c r="Q14" i="15"/>
  <c r="V14" i="15"/>
  <c r="F16" i="15"/>
  <c r="G16" i="15" s="1"/>
  <c r="M16" i="15" s="1"/>
  <c r="I16" i="15"/>
  <c r="K16" i="15"/>
  <c r="O16" i="15"/>
  <c r="Q16" i="15"/>
  <c r="V16" i="15"/>
  <c r="F18" i="15"/>
  <c r="G18" i="15" s="1"/>
  <c r="M18" i="15" s="1"/>
  <c r="I18" i="15"/>
  <c r="K18" i="15"/>
  <c r="O18" i="15"/>
  <c r="Q18" i="15"/>
  <c r="V18" i="15"/>
  <c r="F21" i="15"/>
  <c r="G21" i="15" s="1"/>
  <c r="I21" i="15"/>
  <c r="K21" i="15"/>
  <c r="O21" i="15"/>
  <c r="Q21" i="15"/>
  <c r="V21" i="15"/>
  <c r="F25" i="15"/>
  <c r="G25" i="15" s="1"/>
  <c r="M25" i="15" s="1"/>
  <c r="I25" i="15"/>
  <c r="K25" i="15"/>
  <c r="O25" i="15"/>
  <c r="Q25" i="15"/>
  <c r="V25" i="15"/>
  <c r="F29" i="15"/>
  <c r="G29" i="15" s="1"/>
  <c r="M29" i="15" s="1"/>
  <c r="I29" i="15"/>
  <c r="K29" i="15"/>
  <c r="O29" i="15"/>
  <c r="Q29" i="15"/>
  <c r="V29" i="15"/>
  <c r="F31" i="15"/>
  <c r="G31" i="15" s="1"/>
  <c r="M31" i="15" s="1"/>
  <c r="I31" i="15"/>
  <c r="K31" i="15"/>
  <c r="O31" i="15"/>
  <c r="Q31" i="15"/>
  <c r="V31" i="15"/>
  <c r="F33" i="15"/>
  <c r="G33" i="15" s="1"/>
  <c r="M33" i="15" s="1"/>
  <c r="I33" i="15"/>
  <c r="K33" i="15"/>
  <c r="O33" i="15"/>
  <c r="Q33" i="15"/>
  <c r="V33" i="15"/>
  <c r="F35" i="15"/>
  <c r="G35" i="15" s="1"/>
  <c r="M35" i="15" s="1"/>
  <c r="I35" i="15"/>
  <c r="K35" i="15"/>
  <c r="O35" i="15"/>
  <c r="Q35" i="15"/>
  <c r="V35" i="15"/>
  <c r="F36" i="15"/>
  <c r="G36" i="15" s="1"/>
  <c r="M36" i="15" s="1"/>
  <c r="I36" i="15"/>
  <c r="K36" i="15"/>
  <c r="O36" i="15"/>
  <c r="Q36" i="15"/>
  <c r="V36" i="15"/>
  <c r="F37" i="15"/>
  <c r="G37" i="15" s="1"/>
  <c r="M37" i="15" s="1"/>
  <c r="I37" i="15"/>
  <c r="K37" i="15"/>
  <c r="O37" i="15"/>
  <c r="Q37" i="15"/>
  <c r="V37" i="15"/>
  <c r="F39" i="15"/>
  <c r="G39" i="15" s="1"/>
  <c r="M39" i="15" s="1"/>
  <c r="I39" i="15"/>
  <c r="K39" i="15"/>
  <c r="O39" i="15"/>
  <c r="Q39" i="15"/>
  <c r="V39" i="15"/>
  <c r="F41" i="15"/>
  <c r="G41" i="15" s="1"/>
  <c r="M41" i="15" s="1"/>
  <c r="I41" i="15"/>
  <c r="K41" i="15"/>
  <c r="O41" i="15"/>
  <c r="Q41" i="15"/>
  <c r="V41" i="15"/>
  <c r="F44" i="15"/>
  <c r="G44" i="15" s="1"/>
  <c r="M44" i="15" s="1"/>
  <c r="I44" i="15"/>
  <c r="K44" i="15"/>
  <c r="O44" i="15"/>
  <c r="Q44" i="15"/>
  <c r="V44" i="15"/>
  <c r="F46" i="15"/>
  <c r="G46" i="15" s="1"/>
  <c r="M46" i="15" s="1"/>
  <c r="I46" i="15"/>
  <c r="K46" i="15"/>
  <c r="O46" i="15"/>
  <c r="Q46" i="15"/>
  <c r="V46" i="15"/>
  <c r="F48" i="15"/>
  <c r="G48" i="15" s="1"/>
  <c r="M48" i="15" s="1"/>
  <c r="I48" i="15"/>
  <c r="K48" i="15"/>
  <c r="O48" i="15"/>
  <c r="Q48" i="15"/>
  <c r="V48" i="15"/>
  <c r="F50" i="15"/>
  <c r="G50" i="15" s="1"/>
  <c r="M50" i="15" s="1"/>
  <c r="I50" i="15"/>
  <c r="K50" i="15"/>
  <c r="O50" i="15"/>
  <c r="Q50" i="15"/>
  <c r="V50" i="15"/>
  <c r="F52" i="15"/>
  <c r="G52" i="15" s="1"/>
  <c r="M52" i="15" s="1"/>
  <c r="I52" i="15"/>
  <c r="K52" i="15"/>
  <c r="O52" i="15"/>
  <c r="Q52" i="15"/>
  <c r="V52" i="15"/>
  <c r="F53" i="15"/>
  <c r="G53" i="15" s="1"/>
  <c r="M53" i="15" s="1"/>
  <c r="I53" i="15"/>
  <c r="K53" i="15"/>
  <c r="O53" i="15"/>
  <c r="Q53" i="15"/>
  <c r="V53" i="15"/>
  <c r="F55" i="15"/>
  <c r="G55" i="15" s="1"/>
  <c r="M55" i="15" s="1"/>
  <c r="I55" i="15"/>
  <c r="K55" i="15"/>
  <c r="O55" i="15"/>
  <c r="Q55" i="15"/>
  <c r="V55" i="15"/>
  <c r="F60" i="15"/>
  <c r="G60" i="15" s="1"/>
  <c r="I60" i="15"/>
  <c r="K60" i="15"/>
  <c r="O60" i="15"/>
  <c r="Q60" i="15"/>
  <c r="V60" i="15"/>
  <c r="F65" i="15"/>
  <c r="G65" i="15" s="1"/>
  <c r="M65" i="15" s="1"/>
  <c r="I65" i="15"/>
  <c r="K65" i="15"/>
  <c r="O65" i="15"/>
  <c r="Q65" i="15"/>
  <c r="V65" i="15"/>
  <c r="F69" i="15"/>
  <c r="G69" i="15" s="1"/>
  <c r="M69" i="15" s="1"/>
  <c r="I69" i="15"/>
  <c r="K69" i="15"/>
  <c r="O69" i="15"/>
  <c r="Q69" i="15"/>
  <c r="V69" i="15"/>
  <c r="F72" i="15"/>
  <c r="G72" i="15" s="1"/>
  <c r="M72" i="15" s="1"/>
  <c r="I72" i="15"/>
  <c r="K72" i="15"/>
  <c r="O72" i="15"/>
  <c r="Q72" i="15"/>
  <c r="V72" i="15"/>
  <c r="F76" i="15"/>
  <c r="G76" i="15" s="1"/>
  <c r="M76" i="15" s="1"/>
  <c r="I76" i="15"/>
  <c r="K76" i="15"/>
  <c r="O76" i="15"/>
  <c r="Q76" i="15"/>
  <c r="V76" i="15"/>
  <c r="F78" i="15"/>
  <c r="G78" i="15" s="1"/>
  <c r="M78" i="15" s="1"/>
  <c r="I78" i="15"/>
  <c r="K78" i="15"/>
  <c r="O78" i="15"/>
  <c r="Q78" i="15"/>
  <c r="V78" i="15"/>
  <c r="F88" i="15"/>
  <c r="G88" i="15" s="1"/>
  <c r="M88" i="15" s="1"/>
  <c r="I88" i="15"/>
  <c r="K88" i="15"/>
  <c r="O88" i="15"/>
  <c r="Q88" i="15"/>
  <c r="V88" i="15"/>
  <c r="F96" i="15"/>
  <c r="G96" i="15" s="1"/>
  <c r="M96" i="15" s="1"/>
  <c r="I96" i="15"/>
  <c r="K96" i="15"/>
  <c r="O96" i="15"/>
  <c r="Q96" i="15"/>
  <c r="V96" i="15"/>
  <c r="F105" i="15"/>
  <c r="G105" i="15" s="1"/>
  <c r="M105" i="15" s="1"/>
  <c r="I105" i="15"/>
  <c r="K105" i="15"/>
  <c r="O105" i="15"/>
  <c r="Q105" i="15"/>
  <c r="V105" i="15"/>
  <c r="F108" i="15"/>
  <c r="G108" i="15" s="1"/>
  <c r="M108" i="15" s="1"/>
  <c r="I108" i="15"/>
  <c r="K108" i="15"/>
  <c r="O108" i="15"/>
  <c r="Q108" i="15"/>
  <c r="V108" i="15"/>
  <c r="F111" i="15"/>
  <c r="G111" i="15" s="1"/>
  <c r="M111" i="15" s="1"/>
  <c r="I111" i="15"/>
  <c r="K111" i="15"/>
  <c r="O111" i="15"/>
  <c r="Q111" i="15"/>
  <c r="V111" i="15"/>
  <c r="F117" i="15"/>
  <c r="G117" i="15" s="1"/>
  <c r="M117" i="15" s="1"/>
  <c r="I117" i="15"/>
  <c r="K117" i="15"/>
  <c r="O117" i="15"/>
  <c r="Q117" i="15"/>
  <c r="V117" i="15"/>
  <c r="F126" i="15"/>
  <c r="G126" i="15" s="1"/>
  <c r="I126" i="15"/>
  <c r="K126" i="15"/>
  <c r="O126" i="15"/>
  <c r="Q126" i="15"/>
  <c r="V126" i="15"/>
  <c r="F128" i="15"/>
  <c r="G128" i="15" s="1"/>
  <c r="M128" i="15" s="1"/>
  <c r="I128" i="15"/>
  <c r="K128" i="15"/>
  <c r="O128" i="15"/>
  <c r="Q128" i="15"/>
  <c r="V128" i="15"/>
  <c r="F133" i="15"/>
  <c r="G133" i="15" s="1"/>
  <c r="M133" i="15" s="1"/>
  <c r="I133" i="15"/>
  <c r="K133" i="15"/>
  <c r="O133" i="15"/>
  <c r="Q133" i="15"/>
  <c r="V133" i="15"/>
  <c r="F136" i="15"/>
  <c r="G136" i="15" s="1"/>
  <c r="M136" i="15" s="1"/>
  <c r="I136" i="15"/>
  <c r="K136" i="15"/>
  <c r="O136" i="15"/>
  <c r="Q136" i="15"/>
  <c r="V136" i="15"/>
  <c r="F139" i="15"/>
  <c r="G139" i="15" s="1"/>
  <c r="M139" i="15" s="1"/>
  <c r="I139" i="15"/>
  <c r="K139" i="15"/>
  <c r="O139" i="15"/>
  <c r="Q139" i="15"/>
  <c r="V139" i="15"/>
  <c r="F140" i="15"/>
  <c r="G140" i="15" s="1"/>
  <c r="M140" i="15" s="1"/>
  <c r="I140" i="15"/>
  <c r="K140" i="15"/>
  <c r="O140" i="15"/>
  <c r="Q140" i="15"/>
  <c r="V140" i="15"/>
  <c r="F144" i="15"/>
  <c r="G144" i="15" s="1"/>
  <c r="M144" i="15" s="1"/>
  <c r="I144" i="15"/>
  <c r="K144" i="15"/>
  <c r="O144" i="15"/>
  <c r="Q144" i="15"/>
  <c r="V144" i="15"/>
  <c r="F146" i="15"/>
  <c r="G146" i="15" s="1"/>
  <c r="M146" i="15" s="1"/>
  <c r="I146" i="15"/>
  <c r="K146" i="15"/>
  <c r="O146" i="15"/>
  <c r="Q146" i="15"/>
  <c r="V146" i="15"/>
  <c r="F148" i="15"/>
  <c r="G148" i="15" s="1"/>
  <c r="M148" i="15" s="1"/>
  <c r="I148" i="15"/>
  <c r="K148" i="15"/>
  <c r="O148" i="15"/>
  <c r="Q148" i="15"/>
  <c r="V148" i="15"/>
  <c r="F152" i="15"/>
  <c r="G152" i="15" s="1"/>
  <c r="M152" i="15" s="1"/>
  <c r="I152" i="15"/>
  <c r="K152" i="15"/>
  <c r="O152" i="15"/>
  <c r="Q152" i="15"/>
  <c r="V152" i="15"/>
  <c r="F154" i="15"/>
  <c r="G154" i="15" s="1"/>
  <c r="M154" i="15" s="1"/>
  <c r="I154" i="15"/>
  <c r="K154" i="15"/>
  <c r="O154" i="15"/>
  <c r="Q154" i="15"/>
  <c r="V154" i="15"/>
  <c r="F157" i="15"/>
  <c r="G157" i="15" s="1"/>
  <c r="M157" i="15" s="1"/>
  <c r="I157" i="15"/>
  <c r="K157" i="15"/>
  <c r="O157" i="15"/>
  <c r="Q157" i="15"/>
  <c r="V157" i="15"/>
  <c r="F171" i="15"/>
  <c r="G171" i="15" s="1"/>
  <c r="M171" i="15" s="1"/>
  <c r="I171" i="15"/>
  <c r="K171" i="15"/>
  <c r="O171" i="15"/>
  <c r="Q171" i="15"/>
  <c r="V171" i="15"/>
  <c r="F178" i="15"/>
  <c r="G178" i="15" s="1"/>
  <c r="M178" i="15" s="1"/>
  <c r="I178" i="15"/>
  <c r="K178" i="15"/>
  <c r="O178" i="15"/>
  <c r="Q178" i="15"/>
  <c r="V178" i="15"/>
  <c r="F181" i="15"/>
  <c r="G181" i="15" s="1"/>
  <c r="M181" i="15" s="1"/>
  <c r="I181" i="15"/>
  <c r="K181" i="15"/>
  <c r="O181" i="15"/>
  <c r="Q181" i="15"/>
  <c r="V181" i="15"/>
  <c r="F184" i="15"/>
  <c r="G184" i="15" s="1"/>
  <c r="M184" i="15" s="1"/>
  <c r="I184" i="15"/>
  <c r="K184" i="15"/>
  <c r="O184" i="15"/>
  <c r="Q184" i="15"/>
  <c r="V184" i="15"/>
  <c r="F185" i="15"/>
  <c r="G185" i="15" s="1"/>
  <c r="M185" i="15" s="1"/>
  <c r="I185" i="15"/>
  <c r="K185" i="15"/>
  <c r="O185" i="15"/>
  <c r="Q185" i="15"/>
  <c r="V185" i="15"/>
  <c r="F189" i="15"/>
  <c r="G189" i="15" s="1"/>
  <c r="I189" i="15"/>
  <c r="K189" i="15"/>
  <c r="O189" i="15"/>
  <c r="Q189" i="15"/>
  <c r="V189" i="15"/>
  <c r="F191" i="15"/>
  <c r="G191" i="15" s="1"/>
  <c r="M191" i="15" s="1"/>
  <c r="I191" i="15"/>
  <c r="K191" i="15"/>
  <c r="O191" i="15"/>
  <c r="Q191" i="15"/>
  <c r="V191" i="15"/>
  <c r="F194" i="15"/>
  <c r="G194" i="15" s="1"/>
  <c r="M194" i="15" s="1"/>
  <c r="I194" i="15"/>
  <c r="K194" i="15"/>
  <c r="O194" i="15"/>
  <c r="Q194" i="15"/>
  <c r="V194" i="15"/>
  <c r="F198" i="15"/>
  <c r="G198" i="15" s="1"/>
  <c r="M198" i="15" s="1"/>
  <c r="I198" i="15"/>
  <c r="K198" i="15"/>
  <c r="O198" i="15"/>
  <c r="Q198" i="15"/>
  <c r="V198" i="15"/>
  <c r="F203" i="15"/>
  <c r="G203" i="15" s="1"/>
  <c r="M203" i="15" s="1"/>
  <c r="I203" i="15"/>
  <c r="K203" i="15"/>
  <c r="O203" i="15"/>
  <c r="Q203" i="15"/>
  <c r="V203" i="15"/>
  <c r="F206" i="15"/>
  <c r="G206" i="15" s="1"/>
  <c r="M206" i="15" s="1"/>
  <c r="I206" i="15"/>
  <c r="K206" i="15"/>
  <c r="O206" i="15"/>
  <c r="Q206" i="15"/>
  <c r="V206" i="15"/>
  <c r="F210" i="15"/>
  <c r="G210" i="15" s="1"/>
  <c r="M210" i="15" s="1"/>
  <c r="I210" i="15"/>
  <c r="K210" i="15"/>
  <c r="O210" i="15"/>
  <c r="Q210" i="15"/>
  <c r="V210" i="15"/>
  <c r="F211" i="15"/>
  <c r="G211" i="15" s="1"/>
  <c r="M211" i="15" s="1"/>
  <c r="I211" i="15"/>
  <c r="K211" i="15"/>
  <c r="O211" i="15"/>
  <c r="Q211" i="15"/>
  <c r="V211" i="15"/>
  <c r="F212" i="15"/>
  <c r="G212" i="15" s="1"/>
  <c r="M212" i="15" s="1"/>
  <c r="I212" i="15"/>
  <c r="K212" i="15"/>
  <c r="O212" i="15"/>
  <c r="Q212" i="15"/>
  <c r="V212" i="15"/>
  <c r="F214" i="15"/>
  <c r="G214" i="15" s="1"/>
  <c r="M214" i="15" s="1"/>
  <c r="I214" i="15"/>
  <c r="K214" i="15"/>
  <c r="O214" i="15"/>
  <c r="Q214" i="15"/>
  <c r="V214" i="15"/>
  <c r="F216" i="15"/>
  <c r="G216" i="15" s="1"/>
  <c r="M216" i="15" s="1"/>
  <c r="I216" i="15"/>
  <c r="K216" i="15"/>
  <c r="O216" i="15"/>
  <c r="Q216" i="15"/>
  <c r="V216" i="15"/>
  <c r="F218" i="15"/>
  <c r="G218" i="15" s="1"/>
  <c r="M218" i="15" s="1"/>
  <c r="I218" i="15"/>
  <c r="K218" i="15"/>
  <c r="O218" i="15"/>
  <c r="Q218" i="15"/>
  <c r="V218" i="15"/>
  <c r="F221" i="15"/>
  <c r="G221" i="15" s="1"/>
  <c r="M221" i="15" s="1"/>
  <c r="I221" i="15"/>
  <c r="K221" i="15"/>
  <c r="O221" i="15"/>
  <c r="Q221" i="15"/>
  <c r="V221" i="15"/>
  <c r="F224" i="15"/>
  <c r="G224" i="15" s="1"/>
  <c r="M224" i="15" s="1"/>
  <c r="I224" i="15"/>
  <c r="K224" i="15"/>
  <c r="O224" i="15"/>
  <c r="Q224" i="15"/>
  <c r="V224" i="15"/>
  <c r="F228" i="15"/>
  <c r="G228" i="15" s="1"/>
  <c r="M228" i="15" s="1"/>
  <c r="I228" i="15"/>
  <c r="K228" i="15"/>
  <c r="O228" i="15"/>
  <c r="Q228" i="15"/>
  <c r="V228" i="15"/>
  <c r="F231" i="15"/>
  <c r="G231" i="15" s="1"/>
  <c r="I231" i="15"/>
  <c r="K231" i="15"/>
  <c r="O231" i="15"/>
  <c r="Q231" i="15"/>
  <c r="V231" i="15"/>
  <c r="F233" i="15"/>
  <c r="G233" i="15" s="1"/>
  <c r="M233" i="15" s="1"/>
  <c r="I233" i="15"/>
  <c r="K233" i="15"/>
  <c r="O233" i="15"/>
  <c r="Q233" i="15"/>
  <c r="V233" i="15"/>
  <c r="F234" i="15"/>
  <c r="G234" i="15" s="1"/>
  <c r="M234" i="15" s="1"/>
  <c r="I234" i="15"/>
  <c r="K234" i="15"/>
  <c r="O234" i="15"/>
  <c r="Q234" i="15"/>
  <c r="V234" i="15"/>
  <c r="F235" i="15"/>
  <c r="G235" i="15" s="1"/>
  <c r="M235" i="15" s="1"/>
  <c r="I235" i="15"/>
  <c r="K235" i="15"/>
  <c r="O235" i="15"/>
  <c r="Q235" i="15"/>
  <c r="V235" i="15"/>
  <c r="F236" i="15"/>
  <c r="G236" i="15" s="1"/>
  <c r="M236" i="15" s="1"/>
  <c r="I236" i="15"/>
  <c r="K236" i="15"/>
  <c r="O236" i="15"/>
  <c r="Q236" i="15"/>
  <c r="V236" i="15"/>
  <c r="F237" i="15"/>
  <c r="G237" i="15" s="1"/>
  <c r="M237" i="15" s="1"/>
  <c r="I237" i="15"/>
  <c r="K237" i="15"/>
  <c r="O237" i="15"/>
  <c r="Q237" i="15"/>
  <c r="V237" i="15"/>
  <c r="F238" i="15"/>
  <c r="G238" i="15" s="1"/>
  <c r="M238" i="15" s="1"/>
  <c r="I238" i="15"/>
  <c r="K238" i="15"/>
  <c r="O238" i="15"/>
  <c r="Q238" i="15"/>
  <c r="V238" i="15"/>
  <c r="F239" i="15"/>
  <c r="G239" i="15" s="1"/>
  <c r="M239" i="15" s="1"/>
  <c r="I239" i="15"/>
  <c r="K239" i="15"/>
  <c r="O239" i="15"/>
  <c r="Q239" i="15"/>
  <c r="V239" i="15"/>
  <c r="F240" i="15"/>
  <c r="G240" i="15" s="1"/>
  <c r="M240" i="15" s="1"/>
  <c r="I240" i="15"/>
  <c r="K240" i="15"/>
  <c r="O240" i="15"/>
  <c r="Q240" i="15"/>
  <c r="V240" i="15"/>
  <c r="F242" i="15"/>
  <c r="G242" i="15" s="1"/>
  <c r="M242" i="15" s="1"/>
  <c r="I242" i="15"/>
  <c r="K242" i="15"/>
  <c r="O242" i="15"/>
  <c r="Q242" i="15"/>
  <c r="V242" i="15"/>
  <c r="F243" i="15"/>
  <c r="G243" i="15" s="1"/>
  <c r="M243" i="15" s="1"/>
  <c r="I243" i="15"/>
  <c r="K243" i="15"/>
  <c r="O243" i="15"/>
  <c r="Q243" i="15"/>
  <c r="V243" i="15"/>
  <c r="F245" i="15"/>
  <c r="G245" i="15" s="1"/>
  <c r="I245" i="15"/>
  <c r="I244" i="15" s="1"/>
  <c r="K245" i="15"/>
  <c r="K244" i="15" s="1"/>
  <c r="O245" i="15"/>
  <c r="O244" i="15" s="1"/>
  <c r="Q245" i="15"/>
  <c r="Q244" i="15" s="1"/>
  <c r="V245" i="15"/>
  <c r="V244" i="15" s="1"/>
  <c r="F247" i="15"/>
  <c r="G247" i="15" s="1"/>
  <c r="M247" i="15" s="1"/>
  <c r="I247" i="15"/>
  <c r="K247" i="15"/>
  <c r="O247" i="15"/>
  <c r="Q247" i="15"/>
  <c r="V247" i="15"/>
  <c r="F253" i="15"/>
  <c r="G253" i="15" s="1"/>
  <c r="M253" i="15" s="1"/>
  <c r="I253" i="15"/>
  <c r="K253" i="15"/>
  <c r="O253" i="15"/>
  <c r="Q253" i="15"/>
  <c r="V253" i="15"/>
  <c r="F255" i="15"/>
  <c r="G255" i="15" s="1"/>
  <c r="M255" i="15" s="1"/>
  <c r="I255" i="15"/>
  <c r="K255" i="15"/>
  <c r="O255" i="15"/>
  <c r="Q255" i="15"/>
  <c r="V255" i="15"/>
  <c r="F256" i="15"/>
  <c r="G256" i="15" s="1"/>
  <c r="M256" i="15" s="1"/>
  <c r="I256" i="15"/>
  <c r="K256" i="15"/>
  <c r="O256" i="15"/>
  <c r="Q256" i="15"/>
  <c r="V256" i="15"/>
  <c r="F258" i="15"/>
  <c r="G258" i="15" s="1"/>
  <c r="M258" i="15" s="1"/>
  <c r="I258" i="15"/>
  <c r="K258" i="15"/>
  <c r="O258" i="15"/>
  <c r="Q258" i="15"/>
  <c r="V258" i="15"/>
  <c r="F260" i="15"/>
  <c r="G260" i="15" s="1"/>
  <c r="I260" i="15"/>
  <c r="I259" i="15" s="1"/>
  <c r="K260" i="15"/>
  <c r="K259" i="15" s="1"/>
  <c r="O260" i="15"/>
  <c r="O259" i="15" s="1"/>
  <c r="Q260" i="15"/>
  <c r="Q259" i="15" s="1"/>
  <c r="V260" i="15"/>
  <c r="V259" i="15" s="1"/>
  <c r="F262" i="15"/>
  <c r="G262" i="15" s="1"/>
  <c r="M262" i="15" s="1"/>
  <c r="I262" i="15"/>
  <c r="K262" i="15"/>
  <c r="O262" i="15"/>
  <c r="Q262" i="15"/>
  <c r="V262" i="15"/>
  <c r="F264" i="15"/>
  <c r="G264" i="15" s="1"/>
  <c r="M264" i="15" s="1"/>
  <c r="I264" i="15"/>
  <c r="K264" i="15"/>
  <c r="O264" i="15"/>
  <c r="Q264" i="15"/>
  <c r="V264" i="15"/>
  <c r="F266" i="15"/>
  <c r="G266" i="15" s="1"/>
  <c r="M266" i="15" s="1"/>
  <c r="I266" i="15"/>
  <c r="K266" i="15"/>
  <c r="O266" i="15"/>
  <c r="Q266" i="15"/>
  <c r="V266" i="15"/>
  <c r="F268" i="15"/>
  <c r="G268" i="15" s="1"/>
  <c r="M268" i="15" s="1"/>
  <c r="I268" i="15"/>
  <c r="K268" i="15"/>
  <c r="O268" i="15"/>
  <c r="Q268" i="15"/>
  <c r="V268" i="15"/>
  <c r="F270" i="15"/>
  <c r="G270" i="15" s="1"/>
  <c r="M270" i="15" s="1"/>
  <c r="I270" i="15"/>
  <c r="K270" i="15"/>
  <c r="O270" i="15"/>
  <c r="Q270" i="15"/>
  <c r="V270" i="15"/>
  <c r="F272" i="15"/>
  <c r="G272" i="15" s="1"/>
  <c r="M272" i="15" s="1"/>
  <c r="I272" i="15"/>
  <c r="K272" i="15"/>
  <c r="O272" i="15"/>
  <c r="Q272" i="15"/>
  <c r="V272" i="15"/>
  <c r="F281" i="15"/>
  <c r="G281" i="15" s="1"/>
  <c r="M281" i="15" s="1"/>
  <c r="I281" i="15"/>
  <c r="K281" i="15"/>
  <c r="O281" i="15"/>
  <c r="Q281" i="15"/>
  <c r="V281" i="15"/>
  <c r="F283" i="15"/>
  <c r="G283" i="15" s="1"/>
  <c r="M283" i="15" s="1"/>
  <c r="I283" i="15"/>
  <c r="K283" i="15"/>
  <c r="O283" i="15"/>
  <c r="Q283" i="15"/>
  <c r="V283" i="15"/>
  <c r="F285" i="15"/>
  <c r="G285" i="15" s="1"/>
  <c r="M285" i="15" s="1"/>
  <c r="I285" i="15"/>
  <c r="K285" i="15"/>
  <c r="O285" i="15"/>
  <c r="Q285" i="15"/>
  <c r="V285" i="15"/>
  <c r="F286" i="15"/>
  <c r="G286" i="15" s="1"/>
  <c r="M286" i="15" s="1"/>
  <c r="I286" i="15"/>
  <c r="K286" i="15"/>
  <c r="O286" i="15"/>
  <c r="Q286" i="15"/>
  <c r="V286" i="15"/>
  <c r="F288" i="15"/>
  <c r="G288" i="15" s="1"/>
  <c r="M288" i="15" s="1"/>
  <c r="I288" i="15"/>
  <c r="K288" i="15"/>
  <c r="O288" i="15"/>
  <c r="Q288" i="15"/>
  <c r="V288" i="15"/>
  <c r="F291" i="15"/>
  <c r="G291" i="15" s="1"/>
  <c r="M291" i="15" s="1"/>
  <c r="I291" i="15"/>
  <c r="K291" i="15"/>
  <c r="O291" i="15"/>
  <c r="Q291" i="15"/>
  <c r="V291" i="15"/>
  <c r="F292" i="15"/>
  <c r="G292" i="15" s="1"/>
  <c r="M292" i="15" s="1"/>
  <c r="I292" i="15"/>
  <c r="K292" i="15"/>
  <c r="O292" i="15"/>
  <c r="Q292" i="15"/>
  <c r="V292" i="15"/>
  <c r="F295" i="15"/>
  <c r="G295" i="15" s="1"/>
  <c r="M295" i="15" s="1"/>
  <c r="I295" i="15"/>
  <c r="K295" i="15"/>
  <c r="O295" i="15"/>
  <c r="Q295" i="15"/>
  <c r="V295" i="15"/>
  <c r="F299" i="15"/>
  <c r="G299" i="15" s="1"/>
  <c r="M299" i="15" s="1"/>
  <c r="I299" i="15"/>
  <c r="K299" i="15"/>
  <c r="O299" i="15"/>
  <c r="Q299" i="15"/>
  <c r="V299" i="15"/>
  <c r="F301" i="15"/>
  <c r="G301" i="15" s="1"/>
  <c r="M301" i="15" s="1"/>
  <c r="I301" i="15"/>
  <c r="K301" i="15"/>
  <c r="O301" i="15"/>
  <c r="Q301" i="15"/>
  <c r="V301" i="15"/>
  <c r="F305" i="15"/>
  <c r="G305" i="15" s="1"/>
  <c r="M305" i="15" s="1"/>
  <c r="I305" i="15"/>
  <c r="K305" i="15"/>
  <c r="O305" i="15"/>
  <c r="Q305" i="15"/>
  <c r="V305" i="15"/>
  <c r="F307" i="15"/>
  <c r="G307" i="15" s="1"/>
  <c r="M307" i="15" s="1"/>
  <c r="I307" i="15"/>
  <c r="K307" i="15"/>
  <c r="O307" i="15"/>
  <c r="Q307" i="15"/>
  <c r="V307" i="15"/>
  <c r="F309" i="15"/>
  <c r="G309" i="15" s="1"/>
  <c r="M309" i="15" s="1"/>
  <c r="I309" i="15"/>
  <c r="K309" i="15"/>
  <c r="O309" i="15"/>
  <c r="Q309" i="15"/>
  <c r="V309" i="15"/>
  <c r="F312" i="15"/>
  <c r="G312" i="15" s="1"/>
  <c r="M312" i="15" s="1"/>
  <c r="I312" i="15"/>
  <c r="K312" i="15"/>
  <c r="O312" i="15"/>
  <c r="Q312" i="15"/>
  <c r="V312" i="15"/>
  <c r="F314" i="15"/>
  <c r="G314" i="15" s="1"/>
  <c r="M314" i="15" s="1"/>
  <c r="I314" i="15"/>
  <c r="K314" i="15"/>
  <c r="O314" i="15"/>
  <c r="Q314" i="15"/>
  <c r="V314" i="15"/>
  <c r="F320" i="15"/>
  <c r="G320" i="15" s="1"/>
  <c r="M320" i="15" s="1"/>
  <c r="I320" i="15"/>
  <c r="K320" i="15"/>
  <c r="O320" i="15"/>
  <c r="Q320" i="15"/>
  <c r="V320" i="15"/>
  <c r="F324" i="15"/>
  <c r="G324" i="15" s="1"/>
  <c r="M324" i="15" s="1"/>
  <c r="I324" i="15"/>
  <c r="K324" i="15"/>
  <c r="O324" i="15"/>
  <c r="Q324" i="15"/>
  <c r="V324" i="15"/>
  <c r="F327" i="15"/>
  <c r="G327" i="15" s="1"/>
  <c r="M327" i="15" s="1"/>
  <c r="I327" i="15"/>
  <c r="K327" i="15"/>
  <c r="O327" i="15"/>
  <c r="Q327" i="15"/>
  <c r="V327" i="15"/>
  <c r="F330" i="15"/>
  <c r="G330" i="15" s="1"/>
  <c r="M330" i="15" s="1"/>
  <c r="I330" i="15"/>
  <c r="K330" i="15"/>
  <c r="O330" i="15"/>
  <c r="Q330" i="15"/>
  <c r="V330" i="15"/>
  <c r="F333" i="15"/>
  <c r="G333" i="15" s="1"/>
  <c r="M333" i="15" s="1"/>
  <c r="I333" i="15"/>
  <c r="K333" i="15"/>
  <c r="O333" i="15"/>
  <c r="Q333" i="15"/>
  <c r="V333" i="15"/>
  <c r="F337" i="15"/>
  <c r="G337" i="15" s="1"/>
  <c r="M337" i="15" s="1"/>
  <c r="I337" i="15"/>
  <c r="K337" i="15"/>
  <c r="O337" i="15"/>
  <c r="Q337" i="15"/>
  <c r="V337" i="15"/>
  <c r="F338" i="15"/>
  <c r="G338" i="15" s="1"/>
  <c r="M338" i="15" s="1"/>
  <c r="I338" i="15"/>
  <c r="K338" i="15"/>
  <c r="O338" i="15"/>
  <c r="Q338" i="15"/>
  <c r="V338" i="15"/>
  <c r="F339" i="15"/>
  <c r="G339" i="15" s="1"/>
  <c r="M339" i="15" s="1"/>
  <c r="I339" i="15"/>
  <c r="K339" i="15"/>
  <c r="O339" i="15"/>
  <c r="Q339" i="15"/>
  <c r="V339" i="15"/>
  <c r="F340" i="15"/>
  <c r="G340" i="15" s="1"/>
  <c r="M340" i="15" s="1"/>
  <c r="I340" i="15"/>
  <c r="K340" i="15"/>
  <c r="O340" i="15"/>
  <c r="Q340" i="15"/>
  <c r="V340" i="15"/>
  <c r="F341" i="15"/>
  <c r="G341" i="15" s="1"/>
  <c r="M341" i="15" s="1"/>
  <c r="I341" i="15"/>
  <c r="K341" i="15"/>
  <c r="O341" i="15"/>
  <c r="Q341" i="15"/>
  <c r="V341" i="15"/>
  <c r="F342" i="15"/>
  <c r="G342" i="15" s="1"/>
  <c r="M342" i="15" s="1"/>
  <c r="I342" i="15"/>
  <c r="K342" i="15"/>
  <c r="O342" i="15"/>
  <c r="Q342" i="15"/>
  <c r="V342" i="15"/>
  <c r="F344" i="15"/>
  <c r="G344" i="15" s="1"/>
  <c r="M344" i="15" s="1"/>
  <c r="I344" i="15"/>
  <c r="K344" i="15"/>
  <c r="O344" i="15"/>
  <c r="Q344" i="15"/>
  <c r="V344" i="15"/>
  <c r="F346" i="15"/>
  <c r="G346" i="15" s="1"/>
  <c r="M346" i="15" s="1"/>
  <c r="I346" i="15"/>
  <c r="K346" i="15"/>
  <c r="O346" i="15"/>
  <c r="Q346" i="15"/>
  <c r="V346" i="15"/>
  <c r="F347" i="15"/>
  <c r="G347" i="15" s="1"/>
  <c r="M347" i="15" s="1"/>
  <c r="I347" i="15"/>
  <c r="K347" i="15"/>
  <c r="O347" i="15"/>
  <c r="Q347" i="15"/>
  <c r="V347" i="15"/>
  <c r="F349" i="15"/>
  <c r="G349" i="15" s="1"/>
  <c r="M349" i="15" s="1"/>
  <c r="I349" i="15"/>
  <c r="K349" i="15"/>
  <c r="O349" i="15"/>
  <c r="Q349" i="15"/>
  <c r="V349" i="15"/>
  <c r="F350" i="15"/>
  <c r="G350" i="15" s="1"/>
  <c r="M350" i="15" s="1"/>
  <c r="I350" i="15"/>
  <c r="K350" i="15"/>
  <c r="O350" i="15"/>
  <c r="Q350" i="15"/>
  <c r="V350" i="15"/>
  <c r="F351" i="15"/>
  <c r="G351" i="15" s="1"/>
  <c r="M351" i="15" s="1"/>
  <c r="I351" i="15"/>
  <c r="K351" i="15"/>
  <c r="O351" i="15"/>
  <c r="Q351" i="15"/>
  <c r="V351" i="15"/>
  <c r="F353" i="15"/>
  <c r="G353" i="15" s="1"/>
  <c r="M353" i="15" s="1"/>
  <c r="I353" i="15"/>
  <c r="K353" i="15"/>
  <c r="O353" i="15"/>
  <c r="Q353" i="15"/>
  <c r="V353" i="15"/>
  <c r="F355" i="15"/>
  <c r="G355" i="15" s="1"/>
  <c r="M355" i="15" s="1"/>
  <c r="I355" i="15"/>
  <c r="K355" i="15"/>
  <c r="O355" i="15"/>
  <c r="Q355" i="15"/>
  <c r="V355" i="15"/>
  <c r="F357" i="15"/>
  <c r="G357" i="15" s="1"/>
  <c r="M357" i="15" s="1"/>
  <c r="I357" i="15"/>
  <c r="K357" i="15"/>
  <c r="O357" i="15"/>
  <c r="Q357" i="15"/>
  <c r="V357" i="15"/>
  <c r="F359" i="15"/>
  <c r="G359" i="15" s="1"/>
  <c r="M359" i="15" s="1"/>
  <c r="I359" i="15"/>
  <c r="K359" i="15"/>
  <c r="O359" i="15"/>
  <c r="Q359" i="15"/>
  <c r="V359" i="15"/>
  <c r="F362" i="15"/>
  <c r="G362" i="15" s="1"/>
  <c r="M362" i="15" s="1"/>
  <c r="I362" i="15"/>
  <c r="K362" i="15"/>
  <c r="O362" i="15"/>
  <c r="Q362" i="15"/>
  <c r="V362" i="15"/>
  <c r="F370" i="15"/>
  <c r="G370" i="15" s="1"/>
  <c r="M370" i="15" s="1"/>
  <c r="I370" i="15"/>
  <c r="K370" i="15"/>
  <c r="O370" i="15"/>
  <c r="Q370" i="15"/>
  <c r="V370" i="15"/>
  <c r="F373" i="15"/>
  <c r="G373" i="15" s="1"/>
  <c r="M373" i="15" s="1"/>
  <c r="I373" i="15"/>
  <c r="K373" i="15"/>
  <c r="O373" i="15"/>
  <c r="Q373" i="15"/>
  <c r="V373" i="15"/>
  <c r="F376" i="15"/>
  <c r="G376" i="15" s="1"/>
  <c r="M376" i="15" s="1"/>
  <c r="I376" i="15"/>
  <c r="K376" i="15"/>
  <c r="O376" i="15"/>
  <c r="Q376" i="15"/>
  <c r="V376" i="15"/>
  <c r="F377" i="15"/>
  <c r="G377" i="15" s="1"/>
  <c r="M377" i="15" s="1"/>
  <c r="I377" i="15"/>
  <c r="K377" i="15"/>
  <c r="O377" i="15"/>
  <c r="Q377" i="15"/>
  <c r="V377" i="15"/>
  <c r="F380" i="15"/>
  <c r="G380" i="15" s="1"/>
  <c r="M380" i="15" s="1"/>
  <c r="I380" i="15"/>
  <c r="K380" i="15"/>
  <c r="O380" i="15"/>
  <c r="Q380" i="15"/>
  <c r="V380" i="15"/>
  <c r="F384" i="15"/>
  <c r="G384" i="15" s="1"/>
  <c r="I384" i="15"/>
  <c r="I383" i="15" s="1"/>
  <c r="K384" i="15"/>
  <c r="K383" i="15" s="1"/>
  <c r="O384" i="15"/>
  <c r="O383" i="15" s="1"/>
  <c r="Q384" i="15"/>
  <c r="Q383" i="15" s="1"/>
  <c r="V384" i="15"/>
  <c r="V383" i="15" s="1"/>
  <c r="F386" i="15"/>
  <c r="G386" i="15" s="1"/>
  <c r="I386" i="15"/>
  <c r="K386" i="15"/>
  <c r="O386" i="15"/>
  <c r="Q386" i="15"/>
  <c r="V386" i="15"/>
  <c r="F388" i="15"/>
  <c r="G388" i="15" s="1"/>
  <c r="M388" i="15" s="1"/>
  <c r="I388" i="15"/>
  <c r="K388" i="15"/>
  <c r="O388" i="15"/>
  <c r="Q388" i="15"/>
  <c r="V388" i="15"/>
  <c r="F390" i="15"/>
  <c r="G390" i="15" s="1"/>
  <c r="M390" i="15" s="1"/>
  <c r="I390" i="15"/>
  <c r="K390" i="15"/>
  <c r="O390" i="15"/>
  <c r="Q390" i="15"/>
  <c r="V390" i="15"/>
  <c r="F392" i="15"/>
  <c r="G392" i="15" s="1"/>
  <c r="M392" i="15" s="1"/>
  <c r="I392" i="15"/>
  <c r="K392" i="15"/>
  <c r="O392" i="15"/>
  <c r="Q392" i="15"/>
  <c r="V392" i="15"/>
  <c r="F393" i="15"/>
  <c r="G393" i="15" s="1"/>
  <c r="M393" i="15" s="1"/>
  <c r="I393" i="15"/>
  <c r="K393" i="15"/>
  <c r="O393" i="15"/>
  <c r="Q393" i="15"/>
  <c r="V393" i="15"/>
  <c r="F395" i="15"/>
  <c r="G395" i="15" s="1"/>
  <c r="M395" i="15" s="1"/>
  <c r="I395" i="15"/>
  <c r="K395" i="15"/>
  <c r="O395" i="15"/>
  <c r="Q395" i="15"/>
  <c r="V395" i="15"/>
  <c r="F396" i="15"/>
  <c r="G396" i="15" s="1"/>
  <c r="M396" i="15" s="1"/>
  <c r="I396" i="15"/>
  <c r="K396" i="15"/>
  <c r="O396" i="15"/>
  <c r="Q396" i="15"/>
  <c r="V396" i="15"/>
  <c r="F397" i="15"/>
  <c r="G397" i="15" s="1"/>
  <c r="M397" i="15" s="1"/>
  <c r="I397" i="15"/>
  <c r="K397" i="15"/>
  <c r="O397" i="15"/>
  <c r="Q397" i="15"/>
  <c r="V397" i="15"/>
  <c r="F401" i="15"/>
  <c r="G401" i="15" s="1"/>
  <c r="M401" i="15" s="1"/>
  <c r="I401" i="15"/>
  <c r="K401" i="15"/>
  <c r="O401" i="15"/>
  <c r="Q401" i="15"/>
  <c r="V401" i="15"/>
  <c r="F403" i="15"/>
  <c r="G403" i="15" s="1"/>
  <c r="M403" i="15" s="1"/>
  <c r="I403" i="15"/>
  <c r="K403" i="15"/>
  <c r="O403" i="15"/>
  <c r="Q403" i="15"/>
  <c r="V403" i="15"/>
  <c r="F405" i="15"/>
  <c r="G405" i="15" s="1"/>
  <c r="M405" i="15" s="1"/>
  <c r="I405" i="15"/>
  <c r="K405" i="15"/>
  <c r="O405" i="15"/>
  <c r="Q405" i="15"/>
  <c r="V405" i="15"/>
  <c r="F406" i="15"/>
  <c r="G406" i="15" s="1"/>
  <c r="M406" i="15" s="1"/>
  <c r="I406" i="15"/>
  <c r="K406" i="15"/>
  <c r="O406" i="15"/>
  <c r="Q406" i="15"/>
  <c r="V406" i="15"/>
  <c r="F408" i="15"/>
  <c r="G408" i="15" s="1"/>
  <c r="M408" i="15" s="1"/>
  <c r="I408" i="15"/>
  <c r="K408" i="15"/>
  <c r="O408" i="15"/>
  <c r="Q408" i="15"/>
  <c r="V408" i="15"/>
  <c r="F409" i="15"/>
  <c r="G409" i="15" s="1"/>
  <c r="M409" i="15" s="1"/>
  <c r="I409" i="15"/>
  <c r="K409" i="15"/>
  <c r="O409" i="15"/>
  <c r="Q409" i="15"/>
  <c r="V409" i="15"/>
  <c r="F411" i="15"/>
  <c r="G411" i="15" s="1"/>
  <c r="M411" i="15" s="1"/>
  <c r="I411" i="15"/>
  <c r="K411" i="15"/>
  <c r="O411" i="15"/>
  <c r="Q411" i="15"/>
  <c r="V411" i="15"/>
  <c r="F413" i="15"/>
  <c r="G413" i="15" s="1"/>
  <c r="M413" i="15" s="1"/>
  <c r="I413" i="15"/>
  <c r="K413" i="15"/>
  <c r="O413" i="15"/>
  <c r="Q413" i="15"/>
  <c r="V413" i="15"/>
  <c r="F415" i="15"/>
  <c r="G415" i="15" s="1"/>
  <c r="M415" i="15" s="1"/>
  <c r="I415" i="15"/>
  <c r="K415" i="15"/>
  <c r="O415" i="15"/>
  <c r="Q415" i="15"/>
  <c r="V415" i="15"/>
  <c r="F417" i="15"/>
  <c r="G417" i="15" s="1"/>
  <c r="M417" i="15" s="1"/>
  <c r="I417" i="15"/>
  <c r="K417" i="15"/>
  <c r="O417" i="15"/>
  <c r="Q417" i="15"/>
  <c r="V417" i="15"/>
  <c r="F419" i="15"/>
  <c r="G419" i="15" s="1"/>
  <c r="M419" i="15" s="1"/>
  <c r="I419" i="15"/>
  <c r="K419" i="15"/>
  <c r="O419" i="15"/>
  <c r="Q419" i="15"/>
  <c r="V419" i="15"/>
  <c r="F423" i="15"/>
  <c r="G423" i="15" s="1"/>
  <c r="M423" i="15" s="1"/>
  <c r="I423" i="15"/>
  <c r="K423" i="15"/>
  <c r="O423" i="15"/>
  <c r="Q423" i="15"/>
  <c r="V423" i="15"/>
  <c r="F426" i="15"/>
  <c r="G426" i="15" s="1"/>
  <c r="M426" i="15" s="1"/>
  <c r="I426" i="15"/>
  <c r="K426" i="15"/>
  <c r="O426" i="15"/>
  <c r="Q426" i="15"/>
  <c r="V426" i="15"/>
  <c r="F429" i="15"/>
  <c r="G429" i="15" s="1"/>
  <c r="M429" i="15" s="1"/>
  <c r="I429" i="15"/>
  <c r="K429" i="15"/>
  <c r="O429" i="15"/>
  <c r="Q429" i="15"/>
  <c r="V429" i="15"/>
  <c r="F431" i="15"/>
  <c r="G431" i="15" s="1"/>
  <c r="M431" i="15" s="1"/>
  <c r="I431" i="15"/>
  <c r="K431" i="15"/>
  <c r="O431" i="15"/>
  <c r="Q431" i="15"/>
  <c r="V431" i="15"/>
  <c r="F444" i="15"/>
  <c r="G444" i="15" s="1"/>
  <c r="M444" i="15" s="1"/>
  <c r="I444" i="15"/>
  <c r="K444" i="15"/>
  <c r="O444" i="15"/>
  <c r="Q444" i="15"/>
  <c r="V444" i="15"/>
  <c r="F447" i="15"/>
  <c r="G447" i="15" s="1"/>
  <c r="M447" i="15" s="1"/>
  <c r="I447" i="15"/>
  <c r="K447" i="15"/>
  <c r="O447" i="15"/>
  <c r="Q447" i="15"/>
  <c r="V447" i="15"/>
  <c r="F452" i="15"/>
  <c r="G452" i="15" s="1"/>
  <c r="M452" i="15" s="1"/>
  <c r="I452" i="15"/>
  <c r="K452" i="15"/>
  <c r="O452" i="15"/>
  <c r="Q452" i="15"/>
  <c r="V452" i="15"/>
  <c r="F454" i="15"/>
  <c r="G454" i="15" s="1"/>
  <c r="M454" i="15" s="1"/>
  <c r="I454" i="15"/>
  <c r="K454" i="15"/>
  <c r="O454" i="15"/>
  <c r="Q454" i="15"/>
  <c r="V454" i="15"/>
  <c r="F455" i="15"/>
  <c r="G455" i="15" s="1"/>
  <c r="M455" i="15" s="1"/>
  <c r="I455" i="15"/>
  <c r="K455" i="15"/>
  <c r="O455" i="15"/>
  <c r="Q455" i="15"/>
  <c r="V455" i="15"/>
  <c r="F457" i="15"/>
  <c r="G457" i="15" s="1"/>
  <c r="M457" i="15" s="1"/>
  <c r="I457" i="15"/>
  <c r="K457" i="15"/>
  <c r="O457" i="15"/>
  <c r="Q457" i="15"/>
  <c r="V457" i="15"/>
  <c r="F459" i="15"/>
  <c r="G459" i="15" s="1"/>
  <c r="M459" i="15" s="1"/>
  <c r="I459" i="15"/>
  <c r="K459" i="15"/>
  <c r="O459" i="15"/>
  <c r="Q459" i="15"/>
  <c r="V459" i="15"/>
  <c r="F464" i="15"/>
  <c r="G464" i="15" s="1"/>
  <c r="M464" i="15" s="1"/>
  <c r="I464" i="15"/>
  <c r="K464" i="15"/>
  <c r="O464" i="15"/>
  <c r="Q464" i="15"/>
  <c r="V464" i="15"/>
  <c r="F467" i="15"/>
  <c r="G467" i="15" s="1"/>
  <c r="M467" i="15" s="1"/>
  <c r="I467" i="15"/>
  <c r="K467" i="15"/>
  <c r="O467" i="15"/>
  <c r="Q467" i="15"/>
  <c r="V467" i="15"/>
  <c r="F471" i="15"/>
  <c r="G471" i="15" s="1"/>
  <c r="M471" i="15" s="1"/>
  <c r="I471" i="15"/>
  <c r="K471" i="15"/>
  <c r="O471" i="15"/>
  <c r="Q471" i="15"/>
  <c r="V471" i="15"/>
  <c r="F474" i="15"/>
  <c r="G474" i="15" s="1"/>
  <c r="M474" i="15" s="1"/>
  <c r="I474" i="15"/>
  <c r="K474" i="15"/>
  <c r="O474" i="15"/>
  <c r="Q474" i="15"/>
  <c r="V474" i="15"/>
  <c r="F479" i="15"/>
  <c r="G479" i="15" s="1"/>
  <c r="M479" i="15" s="1"/>
  <c r="I479" i="15"/>
  <c r="K479" i="15"/>
  <c r="O479" i="15"/>
  <c r="Q479" i="15"/>
  <c r="V479" i="15"/>
  <c r="F481" i="15"/>
  <c r="G481" i="15" s="1"/>
  <c r="M481" i="15" s="1"/>
  <c r="I481" i="15"/>
  <c r="K481" i="15"/>
  <c r="O481" i="15"/>
  <c r="Q481" i="15"/>
  <c r="V481" i="15"/>
  <c r="F485" i="15"/>
  <c r="G485" i="15" s="1"/>
  <c r="M485" i="15" s="1"/>
  <c r="I485" i="15"/>
  <c r="K485" i="15"/>
  <c r="O485" i="15"/>
  <c r="Q485" i="15"/>
  <c r="V485" i="15"/>
  <c r="F489" i="15"/>
  <c r="G489" i="15" s="1"/>
  <c r="M489" i="15" s="1"/>
  <c r="I489" i="15"/>
  <c r="K489" i="15"/>
  <c r="O489" i="15"/>
  <c r="Q489" i="15"/>
  <c r="V489" i="15"/>
  <c r="F491" i="15"/>
  <c r="G491" i="15" s="1"/>
  <c r="M491" i="15" s="1"/>
  <c r="I491" i="15"/>
  <c r="K491" i="15"/>
  <c r="O491" i="15"/>
  <c r="Q491" i="15"/>
  <c r="V491" i="15"/>
  <c r="F494" i="15"/>
  <c r="G494" i="15" s="1"/>
  <c r="M494" i="15" s="1"/>
  <c r="I494" i="15"/>
  <c r="K494" i="15"/>
  <c r="O494" i="15"/>
  <c r="Q494" i="15"/>
  <c r="V494" i="15"/>
  <c r="F496" i="15"/>
  <c r="G496" i="15" s="1"/>
  <c r="M496" i="15" s="1"/>
  <c r="I496" i="15"/>
  <c r="K496" i="15"/>
  <c r="O496" i="15"/>
  <c r="Q496" i="15"/>
  <c r="V496" i="15"/>
  <c r="F499" i="15"/>
  <c r="G499" i="15" s="1"/>
  <c r="M499" i="15" s="1"/>
  <c r="I499" i="15"/>
  <c r="K499" i="15"/>
  <c r="O499" i="15"/>
  <c r="Q499" i="15"/>
  <c r="V499" i="15"/>
  <c r="F501" i="15"/>
  <c r="G501" i="15" s="1"/>
  <c r="M501" i="15" s="1"/>
  <c r="I501" i="15"/>
  <c r="K501" i="15"/>
  <c r="O501" i="15"/>
  <c r="Q501" i="15"/>
  <c r="V501" i="15"/>
  <c r="F503" i="15"/>
  <c r="G503" i="15" s="1"/>
  <c r="M503" i="15" s="1"/>
  <c r="I503" i="15"/>
  <c r="K503" i="15"/>
  <c r="O503" i="15"/>
  <c r="Q503" i="15"/>
  <c r="V503" i="15"/>
  <c r="F505" i="15"/>
  <c r="G505" i="15" s="1"/>
  <c r="M505" i="15" s="1"/>
  <c r="I505" i="15"/>
  <c r="K505" i="15"/>
  <c r="O505" i="15"/>
  <c r="Q505" i="15"/>
  <c r="V505" i="15"/>
  <c r="F507" i="15"/>
  <c r="G507" i="15" s="1"/>
  <c r="M507" i="15" s="1"/>
  <c r="I507" i="15"/>
  <c r="K507" i="15"/>
  <c r="O507" i="15"/>
  <c r="Q507" i="15"/>
  <c r="V507" i="15"/>
  <c r="F508" i="15"/>
  <c r="G508" i="15" s="1"/>
  <c r="M508" i="15" s="1"/>
  <c r="I508" i="15"/>
  <c r="K508" i="15"/>
  <c r="O508" i="15"/>
  <c r="Q508" i="15"/>
  <c r="V508" i="15"/>
  <c r="F512" i="15"/>
  <c r="G512" i="15" s="1"/>
  <c r="M512" i="15" s="1"/>
  <c r="I512" i="15"/>
  <c r="K512" i="15"/>
  <c r="O512" i="15"/>
  <c r="Q512" i="15"/>
  <c r="V512" i="15"/>
  <c r="F524" i="15"/>
  <c r="G524" i="15" s="1"/>
  <c r="M524" i="15" s="1"/>
  <c r="I524" i="15"/>
  <c r="K524" i="15"/>
  <c r="O524" i="15"/>
  <c r="Q524" i="15"/>
  <c r="V524" i="15"/>
  <c r="F527" i="15"/>
  <c r="G527" i="15" s="1"/>
  <c r="M527" i="15" s="1"/>
  <c r="I527" i="15"/>
  <c r="K527" i="15"/>
  <c r="O527" i="15"/>
  <c r="Q527" i="15"/>
  <c r="V527" i="15"/>
  <c r="F533" i="15"/>
  <c r="G533" i="15" s="1"/>
  <c r="M533" i="15" s="1"/>
  <c r="I533" i="15"/>
  <c r="K533" i="15"/>
  <c r="O533" i="15"/>
  <c r="Q533" i="15"/>
  <c r="V533" i="15"/>
  <c r="F539" i="15"/>
  <c r="G539" i="15" s="1"/>
  <c r="M539" i="15" s="1"/>
  <c r="I539" i="15"/>
  <c r="K539" i="15"/>
  <c r="O539" i="15"/>
  <c r="Q539" i="15"/>
  <c r="V539" i="15"/>
  <c r="F541" i="15"/>
  <c r="G541" i="15" s="1"/>
  <c r="M541" i="15" s="1"/>
  <c r="I541" i="15"/>
  <c r="K541" i="15"/>
  <c r="O541" i="15"/>
  <c r="Q541" i="15"/>
  <c r="V541" i="15"/>
  <c r="F543" i="15"/>
  <c r="G543" i="15" s="1"/>
  <c r="M543" i="15" s="1"/>
  <c r="I543" i="15"/>
  <c r="K543" i="15"/>
  <c r="O543" i="15"/>
  <c r="Q543" i="15"/>
  <c r="V543" i="15"/>
  <c r="F544" i="15"/>
  <c r="G544" i="15" s="1"/>
  <c r="M544" i="15" s="1"/>
  <c r="I544" i="15"/>
  <c r="K544" i="15"/>
  <c r="O544" i="15"/>
  <c r="Q544" i="15"/>
  <c r="V544" i="15"/>
  <c r="F545" i="15"/>
  <c r="G545" i="15" s="1"/>
  <c r="M545" i="15" s="1"/>
  <c r="I545" i="15"/>
  <c r="K545" i="15"/>
  <c r="O545" i="15"/>
  <c r="Q545" i="15"/>
  <c r="V545" i="15"/>
  <c r="F547" i="15"/>
  <c r="G547" i="15" s="1"/>
  <c r="M547" i="15" s="1"/>
  <c r="I547" i="15"/>
  <c r="K547" i="15"/>
  <c r="O547" i="15"/>
  <c r="Q547" i="15"/>
  <c r="V547" i="15"/>
  <c r="F549" i="15"/>
  <c r="G549" i="15" s="1"/>
  <c r="M549" i="15" s="1"/>
  <c r="I549" i="15"/>
  <c r="K549" i="15"/>
  <c r="O549" i="15"/>
  <c r="Q549" i="15"/>
  <c r="V549" i="15"/>
  <c r="F556" i="15"/>
  <c r="G556" i="15" s="1"/>
  <c r="M556" i="15" s="1"/>
  <c r="I556" i="15"/>
  <c r="K556" i="15"/>
  <c r="O556" i="15"/>
  <c r="Q556" i="15"/>
  <c r="V556" i="15"/>
  <c r="F559" i="15"/>
  <c r="G559" i="15" s="1"/>
  <c r="M559" i="15" s="1"/>
  <c r="I559" i="15"/>
  <c r="K559" i="15"/>
  <c r="O559" i="15"/>
  <c r="Q559" i="15"/>
  <c r="V559" i="15"/>
  <c r="M564" i="15"/>
  <c r="I564" i="15"/>
  <c r="K564" i="15"/>
  <c r="O564" i="15"/>
  <c r="Q564" i="15"/>
  <c r="V564" i="15"/>
  <c r="F566" i="15"/>
  <c r="G566" i="15" s="1"/>
  <c r="M566" i="15" s="1"/>
  <c r="I566" i="15"/>
  <c r="K566" i="15"/>
  <c r="O566" i="15"/>
  <c r="Q566" i="15"/>
  <c r="V566" i="15"/>
  <c r="F568" i="15"/>
  <c r="G568" i="15" s="1"/>
  <c r="M568" i="15" s="1"/>
  <c r="I568" i="15"/>
  <c r="K568" i="15"/>
  <c r="O568" i="15"/>
  <c r="Q568" i="15"/>
  <c r="V568" i="15"/>
  <c r="F571" i="15"/>
  <c r="G571" i="15" s="1"/>
  <c r="M571" i="15" s="1"/>
  <c r="I571" i="15"/>
  <c r="K571" i="15"/>
  <c r="O571" i="15"/>
  <c r="Q571" i="15"/>
  <c r="V571" i="15"/>
  <c r="F575" i="15"/>
  <c r="G575" i="15" s="1"/>
  <c r="M575" i="15" s="1"/>
  <c r="I575" i="15"/>
  <c r="K575" i="15"/>
  <c r="O575" i="15"/>
  <c r="Q575" i="15"/>
  <c r="V575" i="15"/>
  <c r="F577" i="15"/>
  <c r="G577" i="15" s="1"/>
  <c r="M577" i="15" s="1"/>
  <c r="I577" i="15"/>
  <c r="K577" i="15"/>
  <c r="O577" i="15"/>
  <c r="Q577" i="15"/>
  <c r="V577" i="15"/>
  <c r="F580" i="15"/>
  <c r="G580" i="15" s="1"/>
  <c r="M580" i="15" s="1"/>
  <c r="I580" i="15"/>
  <c r="K580" i="15"/>
  <c r="O580" i="15"/>
  <c r="Q580" i="15"/>
  <c r="V580" i="15"/>
  <c r="F582" i="15"/>
  <c r="G582" i="15" s="1"/>
  <c r="M582" i="15" s="1"/>
  <c r="I582" i="15"/>
  <c r="K582" i="15"/>
  <c r="O582" i="15"/>
  <c r="Q582" i="15"/>
  <c r="V582" i="15"/>
  <c r="F584" i="15"/>
  <c r="G584" i="15" s="1"/>
  <c r="M584" i="15" s="1"/>
  <c r="I584" i="15"/>
  <c r="K584" i="15"/>
  <c r="O584" i="15"/>
  <c r="Q584" i="15"/>
  <c r="V584" i="15"/>
  <c r="F586" i="15"/>
  <c r="G586" i="15" s="1"/>
  <c r="M586" i="15" s="1"/>
  <c r="I586" i="15"/>
  <c r="K586" i="15"/>
  <c r="O586" i="15"/>
  <c r="Q586" i="15"/>
  <c r="V586" i="15"/>
  <c r="F590" i="15"/>
  <c r="G590" i="15" s="1"/>
  <c r="M590" i="15" s="1"/>
  <c r="I590" i="15"/>
  <c r="K590" i="15"/>
  <c r="O590" i="15"/>
  <c r="Q590" i="15"/>
  <c r="V590" i="15"/>
  <c r="F593" i="15"/>
  <c r="G593" i="15" s="1"/>
  <c r="M593" i="15" s="1"/>
  <c r="I593" i="15"/>
  <c r="K593" i="15"/>
  <c r="O593" i="15"/>
  <c r="Q593" i="15"/>
  <c r="V593" i="15"/>
  <c r="F598" i="15"/>
  <c r="G598" i="15" s="1"/>
  <c r="I598" i="15"/>
  <c r="K598" i="15"/>
  <c r="O598" i="15"/>
  <c r="Q598" i="15"/>
  <c r="V598" i="15"/>
  <c r="F601" i="15"/>
  <c r="G601" i="15" s="1"/>
  <c r="M601" i="15" s="1"/>
  <c r="I601" i="15"/>
  <c r="K601" i="15"/>
  <c r="O601" i="15"/>
  <c r="Q601" i="15"/>
  <c r="V601" i="15"/>
  <c r="F604" i="15"/>
  <c r="G604" i="15" s="1"/>
  <c r="M604" i="15" s="1"/>
  <c r="I604" i="15"/>
  <c r="K604" i="15"/>
  <c r="O604" i="15"/>
  <c r="Q604" i="15"/>
  <c r="V604" i="15"/>
  <c r="F606" i="15"/>
  <c r="G606" i="15" s="1"/>
  <c r="M606" i="15" s="1"/>
  <c r="I606" i="15"/>
  <c r="K606" i="15"/>
  <c r="O606" i="15"/>
  <c r="Q606" i="15"/>
  <c r="V606" i="15"/>
  <c r="F608" i="15"/>
  <c r="G608" i="15" s="1"/>
  <c r="M608" i="15" s="1"/>
  <c r="I608" i="15"/>
  <c r="K608" i="15"/>
  <c r="O608" i="15"/>
  <c r="Q608" i="15"/>
  <c r="V608" i="15"/>
  <c r="F610" i="15"/>
  <c r="G610" i="15" s="1"/>
  <c r="M610" i="15" s="1"/>
  <c r="I610" i="15"/>
  <c r="K610" i="15"/>
  <c r="O610" i="15"/>
  <c r="Q610" i="15"/>
  <c r="V610" i="15"/>
  <c r="F612" i="15"/>
  <c r="G612" i="15" s="1"/>
  <c r="M612" i="15" s="1"/>
  <c r="I612" i="15"/>
  <c r="K612" i="15"/>
  <c r="O612" i="15"/>
  <c r="Q612" i="15"/>
  <c r="V612" i="15"/>
  <c r="F614" i="15"/>
  <c r="G614" i="15" s="1"/>
  <c r="M614" i="15" s="1"/>
  <c r="I614" i="15"/>
  <c r="K614" i="15"/>
  <c r="O614" i="15"/>
  <c r="Q614" i="15"/>
  <c r="V614" i="15"/>
  <c r="F616" i="15"/>
  <c r="G616" i="15" s="1"/>
  <c r="M616" i="15" s="1"/>
  <c r="I616" i="15"/>
  <c r="K616" i="15"/>
  <c r="O616" i="15"/>
  <c r="Q616" i="15"/>
  <c r="V616" i="15"/>
  <c r="F621" i="15"/>
  <c r="G621" i="15" s="1"/>
  <c r="M621" i="15" s="1"/>
  <c r="I621" i="15"/>
  <c r="K621" i="15"/>
  <c r="O621" i="15"/>
  <c r="Q621" i="15"/>
  <c r="V621" i="15"/>
  <c r="F624" i="15"/>
  <c r="G624" i="15" s="1"/>
  <c r="M624" i="15" s="1"/>
  <c r="I624" i="15"/>
  <c r="K624" i="15"/>
  <c r="O624" i="15"/>
  <c r="Q624" i="15"/>
  <c r="V624" i="15"/>
  <c r="F626" i="15"/>
  <c r="G626" i="15" s="1"/>
  <c r="M626" i="15" s="1"/>
  <c r="I626" i="15"/>
  <c r="K626" i="15"/>
  <c r="O626" i="15"/>
  <c r="Q626" i="15"/>
  <c r="V626" i="15"/>
  <c r="F638" i="15"/>
  <c r="G638" i="15" s="1"/>
  <c r="M638" i="15" s="1"/>
  <c r="I638" i="15"/>
  <c r="K638" i="15"/>
  <c r="O638" i="15"/>
  <c r="Q638" i="15"/>
  <c r="V638" i="15"/>
  <c r="F640" i="15"/>
  <c r="G640" i="15" s="1"/>
  <c r="I640" i="15"/>
  <c r="K640" i="15"/>
  <c r="O640" i="15"/>
  <c r="Q640" i="15"/>
  <c r="V640" i="15"/>
  <c r="F649" i="15"/>
  <c r="G649" i="15" s="1"/>
  <c r="M649" i="15" s="1"/>
  <c r="I649" i="15"/>
  <c r="K649" i="15"/>
  <c r="O649" i="15"/>
  <c r="Q649" i="15"/>
  <c r="V649" i="15"/>
  <c r="F650" i="15"/>
  <c r="G650" i="15" s="1"/>
  <c r="M650" i="15" s="1"/>
  <c r="I650" i="15"/>
  <c r="K650" i="15"/>
  <c r="O650" i="15"/>
  <c r="Q650" i="15"/>
  <c r="V650" i="15"/>
  <c r="F652" i="15"/>
  <c r="G652" i="15" s="1"/>
  <c r="M652" i="15" s="1"/>
  <c r="I652" i="15"/>
  <c r="K652" i="15"/>
  <c r="O652" i="15"/>
  <c r="Q652" i="15"/>
  <c r="V652" i="15"/>
  <c r="F654" i="15"/>
  <c r="G654" i="15" s="1"/>
  <c r="I654" i="15"/>
  <c r="K654" i="15"/>
  <c r="O654" i="15"/>
  <c r="Q654" i="15"/>
  <c r="V654" i="15"/>
  <c r="F657" i="15"/>
  <c r="G657" i="15" s="1"/>
  <c r="M657" i="15" s="1"/>
  <c r="I657" i="15"/>
  <c r="K657" i="15"/>
  <c r="O657" i="15"/>
  <c r="Q657" i="15"/>
  <c r="V657" i="15"/>
  <c r="F658" i="15"/>
  <c r="G658" i="15" s="1"/>
  <c r="M658" i="15" s="1"/>
  <c r="I658" i="15"/>
  <c r="K658" i="15"/>
  <c r="O658" i="15"/>
  <c r="Q658" i="15"/>
  <c r="V658" i="15"/>
  <c r="F659" i="15"/>
  <c r="G659" i="15" s="1"/>
  <c r="M659" i="15" s="1"/>
  <c r="I659" i="15"/>
  <c r="K659" i="15"/>
  <c r="O659" i="15"/>
  <c r="Q659" i="15"/>
  <c r="V659" i="15"/>
  <c r="F660" i="15"/>
  <c r="G660" i="15" s="1"/>
  <c r="M660" i="15" s="1"/>
  <c r="I660" i="15"/>
  <c r="K660" i="15"/>
  <c r="O660" i="15"/>
  <c r="Q660" i="15"/>
  <c r="V660" i="15"/>
  <c r="F661" i="15"/>
  <c r="G661" i="15" s="1"/>
  <c r="M661" i="15" s="1"/>
  <c r="I661" i="15"/>
  <c r="K661" i="15"/>
  <c r="O661" i="15"/>
  <c r="Q661" i="15"/>
  <c r="V661" i="15"/>
  <c r="F662" i="15"/>
  <c r="G662" i="15" s="1"/>
  <c r="M662" i="15" s="1"/>
  <c r="I662" i="15"/>
  <c r="K662" i="15"/>
  <c r="O662" i="15"/>
  <c r="Q662" i="15"/>
  <c r="V662" i="15"/>
  <c r="F663" i="15"/>
  <c r="G663" i="15" s="1"/>
  <c r="M663" i="15" s="1"/>
  <c r="I663" i="15"/>
  <c r="K663" i="15"/>
  <c r="O663" i="15"/>
  <c r="Q663" i="15"/>
  <c r="V663" i="15"/>
  <c r="F664" i="15"/>
  <c r="G664" i="15" s="1"/>
  <c r="M664" i="15" s="1"/>
  <c r="I664" i="15"/>
  <c r="K664" i="15"/>
  <c r="O664" i="15"/>
  <c r="Q664" i="15"/>
  <c r="V664" i="15"/>
  <c r="F665" i="15"/>
  <c r="G665" i="15" s="1"/>
  <c r="M665" i="15" s="1"/>
  <c r="I665" i="15"/>
  <c r="K665" i="15"/>
  <c r="O665" i="15"/>
  <c r="Q665" i="15"/>
  <c r="V665" i="15"/>
  <c r="F666" i="15"/>
  <c r="G666" i="15" s="1"/>
  <c r="M666" i="15" s="1"/>
  <c r="I666" i="15"/>
  <c r="K666" i="15"/>
  <c r="O666" i="15"/>
  <c r="Q666" i="15"/>
  <c r="V666" i="15"/>
  <c r="F667" i="15"/>
  <c r="G667" i="15" s="1"/>
  <c r="M667" i="15" s="1"/>
  <c r="I667" i="15"/>
  <c r="K667" i="15"/>
  <c r="O667" i="15"/>
  <c r="Q667" i="15"/>
  <c r="V667" i="15"/>
  <c r="F668" i="15"/>
  <c r="G668" i="15" s="1"/>
  <c r="M668" i="15" s="1"/>
  <c r="I668" i="15"/>
  <c r="K668" i="15"/>
  <c r="O668" i="15"/>
  <c r="Q668" i="15"/>
  <c r="V668" i="15"/>
  <c r="O669" i="15"/>
  <c r="Q669" i="15"/>
  <c r="V669" i="15"/>
  <c r="F672" i="15"/>
  <c r="G672" i="15" s="1"/>
  <c r="I672" i="15"/>
  <c r="K672" i="15"/>
  <c r="O672" i="15"/>
  <c r="Q672" i="15"/>
  <c r="V672" i="15"/>
  <c r="F673" i="15"/>
  <c r="G673" i="15" s="1"/>
  <c r="M673" i="15" s="1"/>
  <c r="I673" i="15"/>
  <c r="K673" i="15"/>
  <c r="O673" i="15"/>
  <c r="Q673" i="15"/>
  <c r="V673" i="15"/>
  <c r="F674" i="15"/>
  <c r="G674" i="15" s="1"/>
  <c r="M674" i="15" s="1"/>
  <c r="I674" i="15"/>
  <c r="K674" i="15"/>
  <c r="O674" i="15"/>
  <c r="Q674" i="15"/>
  <c r="V674" i="15"/>
  <c r="F675" i="15"/>
  <c r="G675" i="15" s="1"/>
  <c r="M675" i="15" s="1"/>
  <c r="I675" i="15"/>
  <c r="K675" i="15"/>
  <c r="O675" i="15"/>
  <c r="Q675" i="15"/>
  <c r="V675" i="15"/>
  <c r="F676" i="15"/>
  <c r="G676" i="15" s="1"/>
  <c r="M676" i="15" s="1"/>
  <c r="I676" i="15"/>
  <c r="K676" i="15"/>
  <c r="O676" i="15"/>
  <c r="Q676" i="15"/>
  <c r="V676" i="15"/>
  <c r="F677" i="15"/>
  <c r="G677" i="15" s="1"/>
  <c r="M677" i="15" s="1"/>
  <c r="I677" i="15"/>
  <c r="K677" i="15"/>
  <c r="O677" i="15"/>
  <c r="Q677" i="15"/>
  <c r="V677" i="15"/>
  <c r="F678" i="15"/>
  <c r="G678" i="15" s="1"/>
  <c r="M678" i="15" s="1"/>
  <c r="I678" i="15"/>
  <c r="K678" i="15"/>
  <c r="O678" i="15"/>
  <c r="Q678" i="15"/>
  <c r="V678" i="15"/>
  <c r="F680" i="15"/>
  <c r="G680" i="15" s="1"/>
  <c r="I680" i="15"/>
  <c r="K680" i="15"/>
  <c r="O680" i="15"/>
  <c r="Q680" i="15"/>
  <c r="V680" i="15"/>
  <c r="F683" i="15"/>
  <c r="G683" i="15" s="1"/>
  <c r="M683" i="15" s="1"/>
  <c r="I683" i="15"/>
  <c r="K683" i="15"/>
  <c r="O683" i="15"/>
  <c r="Q683" i="15"/>
  <c r="V683" i="15"/>
  <c r="F686" i="15"/>
  <c r="G686" i="15" s="1"/>
  <c r="M686" i="15" s="1"/>
  <c r="I686" i="15"/>
  <c r="K686" i="15"/>
  <c r="O686" i="15"/>
  <c r="Q686" i="15"/>
  <c r="V686" i="15"/>
  <c r="F689" i="15"/>
  <c r="G689" i="15" s="1"/>
  <c r="M689" i="15" s="1"/>
  <c r="I689" i="15"/>
  <c r="K689" i="15"/>
  <c r="O689" i="15"/>
  <c r="Q689" i="15"/>
  <c r="V689" i="15"/>
  <c r="F690" i="15"/>
  <c r="G690" i="15" s="1"/>
  <c r="M690" i="15" s="1"/>
  <c r="I690" i="15"/>
  <c r="K690" i="15"/>
  <c r="O690" i="15"/>
  <c r="Q690" i="15"/>
  <c r="V690" i="15"/>
  <c r="F702" i="15"/>
  <c r="G702" i="15" s="1"/>
  <c r="M702" i="15" s="1"/>
  <c r="I702" i="15"/>
  <c r="K702" i="15"/>
  <c r="O702" i="15"/>
  <c r="Q702" i="15"/>
  <c r="V702" i="15"/>
  <c r="F706" i="15"/>
  <c r="G706" i="15" s="1"/>
  <c r="M706" i="15" s="1"/>
  <c r="I706" i="15"/>
  <c r="K706" i="15"/>
  <c r="O706" i="15"/>
  <c r="Q706" i="15"/>
  <c r="V706" i="15"/>
  <c r="F709" i="15"/>
  <c r="G709" i="15" s="1"/>
  <c r="M709" i="15" s="1"/>
  <c r="I709" i="15"/>
  <c r="K709" i="15"/>
  <c r="O709" i="15"/>
  <c r="Q709" i="15"/>
  <c r="V709" i="15"/>
  <c r="F711" i="15"/>
  <c r="G711" i="15" s="1"/>
  <c r="M711" i="15" s="1"/>
  <c r="I711" i="15"/>
  <c r="K711" i="15"/>
  <c r="O711" i="15"/>
  <c r="Q711" i="15"/>
  <c r="V711" i="15"/>
  <c r="F712" i="15"/>
  <c r="G712" i="15" s="1"/>
  <c r="M712" i="15" s="1"/>
  <c r="I712" i="15"/>
  <c r="K712" i="15"/>
  <c r="O712" i="15"/>
  <c r="Q712" i="15"/>
  <c r="V712" i="15"/>
  <c r="F713" i="15"/>
  <c r="G713" i="15" s="1"/>
  <c r="M713" i="15" s="1"/>
  <c r="I713" i="15"/>
  <c r="K713" i="15"/>
  <c r="O713" i="15"/>
  <c r="Q713" i="15"/>
  <c r="V713" i="15"/>
  <c r="F715" i="15"/>
  <c r="G715" i="15" s="1"/>
  <c r="M715" i="15" s="1"/>
  <c r="I715" i="15"/>
  <c r="K715" i="15"/>
  <c r="O715" i="15"/>
  <c r="Q715" i="15"/>
  <c r="V715" i="15"/>
  <c r="F717" i="15"/>
  <c r="G717" i="15" s="1"/>
  <c r="M717" i="15" s="1"/>
  <c r="I717" i="15"/>
  <c r="K717" i="15"/>
  <c r="O717" i="15"/>
  <c r="Q717" i="15"/>
  <c r="V717" i="15"/>
  <c r="F718" i="15"/>
  <c r="G718" i="15" s="1"/>
  <c r="M718" i="15" s="1"/>
  <c r="I718" i="15"/>
  <c r="K718" i="15"/>
  <c r="O718" i="15"/>
  <c r="Q718" i="15"/>
  <c r="V718" i="15"/>
  <c r="F720" i="15"/>
  <c r="G720" i="15" s="1"/>
  <c r="M720" i="15" s="1"/>
  <c r="I720" i="15"/>
  <c r="K720" i="15"/>
  <c r="O720" i="15"/>
  <c r="Q720" i="15"/>
  <c r="V720" i="15"/>
  <c r="F732" i="15"/>
  <c r="G732" i="15" s="1"/>
  <c r="M732" i="15" s="1"/>
  <c r="I732" i="15"/>
  <c r="K732" i="15"/>
  <c r="O732" i="15"/>
  <c r="Q732" i="15"/>
  <c r="V732" i="15"/>
  <c r="F736" i="15"/>
  <c r="G736" i="15" s="1"/>
  <c r="M736" i="15" s="1"/>
  <c r="I736" i="15"/>
  <c r="K736" i="15"/>
  <c r="O736" i="15"/>
  <c r="Q736" i="15"/>
  <c r="V736" i="15"/>
  <c r="F737" i="15"/>
  <c r="G737" i="15" s="1"/>
  <c r="M737" i="15" s="1"/>
  <c r="I737" i="15"/>
  <c r="K737" i="15"/>
  <c r="O737" i="15"/>
  <c r="Q737" i="15"/>
  <c r="V737" i="15"/>
  <c r="F739" i="15"/>
  <c r="G739" i="15" s="1"/>
  <c r="M739" i="15" s="1"/>
  <c r="I739" i="15"/>
  <c r="K739" i="15"/>
  <c r="O739" i="15"/>
  <c r="Q739" i="15"/>
  <c r="V739" i="15"/>
  <c r="F742" i="15"/>
  <c r="G742" i="15" s="1"/>
  <c r="M742" i="15" s="1"/>
  <c r="I742" i="15"/>
  <c r="K742" i="15"/>
  <c r="O742" i="15"/>
  <c r="Q742" i="15"/>
  <c r="V742" i="15"/>
  <c r="F747" i="15"/>
  <c r="G747" i="15" s="1"/>
  <c r="M747" i="15" s="1"/>
  <c r="I747" i="15"/>
  <c r="K747" i="15"/>
  <c r="O747" i="15"/>
  <c r="Q747" i="15"/>
  <c r="V747" i="15"/>
  <c r="F760" i="15"/>
  <c r="G760" i="15" s="1"/>
  <c r="M760" i="15" s="1"/>
  <c r="I760" i="15"/>
  <c r="K760" i="15"/>
  <c r="O760" i="15"/>
  <c r="Q760" i="15"/>
  <c r="V760" i="15"/>
  <c r="F761" i="15"/>
  <c r="G761" i="15" s="1"/>
  <c r="M761" i="15" s="1"/>
  <c r="I761" i="15"/>
  <c r="K761" i="15"/>
  <c r="O761" i="15"/>
  <c r="Q761" i="15"/>
  <c r="V761" i="15"/>
  <c r="F762" i="15"/>
  <c r="G762" i="15" s="1"/>
  <c r="M762" i="15" s="1"/>
  <c r="I762" i="15"/>
  <c r="K762" i="15"/>
  <c r="O762" i="15"/>
  <c r="Q762" i="15"/>
  <c r="V762" i="15"/>
  <c r="F764" i="15"/>
  <c r="G764" i="15" s="1"/>
  <c r="M764" i="15" s="1"/>
  <c r="I764" i="15"/>
  <c r="K764" i="15"/>
  <c r="O764" i="15"/>
  <c r="Q764" i="15"/>
  <c r="V764" i="15"/>
  <c r="F765" i="15"/>
  <c r="G765" i="15" s="1"/>
  <c r="M765" i="15" s="1"/>
  <c r="I765" i="15"/>
  <c r="K765" i="15"/>
  <c r="O765" i="15"/>
  <c r="Q765" i="15"/>
  <c r="V765" i="15"/>
  <c r="F767" i="15"/>
  <c r="G767" i="15" s="1"/>
  <c r="M767" i="15" s="1"/>
  <c r="I767" i="15"/>
  <c r="K767" i="15"/>
  <c r="O767" i="15"/>
  <c r="Q767" i="15"/>
  <c r="V767" i="15"/>
  <c r="F769" i="15"/>
  <c r="G769" i="15" s="1"/>
  <c r="I769" i="15"/>
  <c r="K769" i="15"/>
  <c r="O769" i="15"/>
  <c r="Q769" i="15"/>
  <c r="V769" i="15"/>
  <c r="F772" i="15"/>
  <c r="G772" i="15" s="1"/>
  <c r="M772" i="15" s="1"/>
  <c r="I772" i="15"/>
  <c r="K772" i="15"/>
  <c r="O772" i="15"/>
  <c r="Q772" i="15"/>
  <c r="V772" i="15"/>
  <c r="F778" i="15"/>
  <c r="G778" i="15" s="1"/>
  <c r="M778" i="15" s="1"/>
  <c r="I778" i="15"/>
  <c r="K778" i="15"/>
  <c r="O778" i="15"/>
  <c r="Q778" i="15"/>
  <c r="V778" i="15"/>
  <c r="F781" i="15"/>
  <c r="G781" i="15" s="1"/>
  <c r="I781" i="15"/>
  <c r="K781" i="15"/>
  <c r="O781" i="15"/>
  <c r="Q781" i="15"/>
  <c r="V781" i="15"/>
  <c r="F782" i="15"/>
  <c r="G782" i="15" s="1"/>
  <c r="M782" i="15" s="1"/>
  <c r="I782" i="15"/>
  <c r="K782" i="15"/>
  <c r="O782" i="15"/>
  <c r="Q782" i="15"/>
  <c r="V782" i="15"/>
  <c r="F784" i="15"/>
  <c r="G784" i="15" s="1"/>
  <c r="M784" i="15" s="1"/>
  <c r="I784" i="15"/>
  <c r="K784" i="15"/>
  <c r="O784" i="15"/>
  <c r="Q784" i="15"/>
  <c r="V784" i="15"/>
  <c r="F785" i="15"/>
  <c r="G785" i="15" s="1"/>
  <c r="M785" i="15" s="1"/>
  <c r="I785" i="15"/>
  <c r="K785" i="15"/>
  <c r="O785" i="15"/>
  <c r="Q785" i="15"/>
  <c r="V785" i="15"/>
  <c r="F786" i="15"/>
  <c r="G786" i="15" s="1"/>
  <c r="M786" i="15" s="1"/>
  <c r="I786" i="15"/>
  <c r="K786" i="15"/>
  <c r="O786" i="15"/>
  <c r="Q786" i="15"/>
  <c r="V786" i="15"/>
  <c r="F787" i="15"/>
  <c r="G787" i="15" s="1"/>
  <c r="M787" i="15" s="1"/>
  <c r="I787" i="15"/>
  <c r="K787" i="15"/>
  <c r="O787" i="15"/>
  <c r="Q787" i="15"/>
  <c r="V787" i="15"/>
  <c r="F789" i="15"/>
  <c r="G789" i="15" s="1"/>
  <c r="M789" i="15" s="1"/>
  <c r="I789" i="15"/>
  <c r="K789" i="15"/>
  <c r="O789" i="15"/>
  <c r="Q789" i="15"/>
  <c r="V789" i="15"/>
  <c r="F9" i="14"/>
  <c r="G9" i="14" s="1"/>
  <c r="I9" i="14"/>
  <c r="K9" i="14"/>
  <c r="O9" i="14"/>
  <c r="O8" i="14" s="1"/>
  <c r="Q9" i="14"/>
  <c r="Q8" i="14" s="1"/>
  <c r="V9" i="14"/>
  <c r="V8" i="14" s="1"/>
  <c r="F10" i="14"/>
  <c r="G10" i="14" s="1"/>
  <c r="M10" i="14" s="1"/>
  <c r="I10" i="14"/>
  <c r="K10" i="14"/>
  <c r="O10" i="14"/>
  <c r="Q10" i="14"/>
  <c r="V10" i="14"/>
  <c r="F11" i="14"/>
  <c r="G11" i="14" s="1"/>
  <c r="M11" i="14" s="1"/>
  <c r="I11" i="14"/>
  <c r="K11" i="14"/>
  <c r="O11" i="14"/>
  <c r="Q11" i="14"/>
  <c r="V11" i="14"/>
  <c r="F12" i="14"/>
  <c r="G12" i="14" s="1"/>
  <c r="M12" i="14" s="1"/>
  <c r="I12" i="14"/>
  <c r="K12" i="14"/>
  <c r="O12" i="14"/>
  <c r="Q12" i="14"/>
  <c r="V12" i="14"/>
  <c r="F13" i="14"/>
  <c r="G13" i="14" s="1"/>
  <c r="M13" i="14" s="1"/>
  <c r="I13" i="14"/>
  <c r="K13" i="14"/>
  <c r="O13" i="14"/>
  <c r="Q13" i="14"/>
  <c r="V13" i="14"/>
  <c r="F14" i="14"/>
  <c r="G14" i="14" s="1"/>
  <c r="M14" i="14" s="1"/>
  <c r="I14" i="14"/>
  <c r="K14" i="14"/>
  <c r="O14" i="14"/>
  <c r="Q14" i="14"/>
  <c r="V14" i="14"/>
  <c r="F15" i="14"/>
  <c r="G15" i="14" s="1"/>
  <c r="M15" i="14" s="1"/>
  <c r="I15" i="14"/>
  <c r="K15" i="14"/>
  <c r="O15" i="14"/>
  <c r="Q15" i="14"/>
  <c r="V15" i="14"/>
  <c r="F16" i="14"/>
  <c r="G16" i="14" s="1"/>
  <c r="M16" i="14" s="1"/>
  <c r="I16" i="14"/>
  <c r="K16" i="14"/>
  <c r="O16" i="14"/>
  <c r="Q16" i="14"/>
  <c r="V16" i="14"/>
  <c r="F17" i="14"/>
  <c r="G17" i="14" s="1"/>
  <c r="M17" i="14" s="1"/>
  <c r="I17" i="14"/>
  <c r="K17" i="14"/>
  <c r="O17" i="14"/>
  <c r="Q17" i="14"/>
  <c r="V17" i="14"/>
  <c r="F18" i="14"/>
  <c r="G18" i="14" s="1"/>
  <c r="M18" i="14" s="1"/>
  <c r="I18" i="14"/>
  <c r="K18" i="14"/>
  <c r="O18" i="14"/>
  <c r="Q18" i="14"/>
  <c r="V18" i="14"/>
  <c r="F19" i="14"/>
  <c r="G19" i="14" s="1"/>
  <c r="M19" i="14" s="1"/>
  <c r="I19" i="14"/>
  <c r="K19" i="14"/>
  <c r="O19" i="14"/>
  <c r="Q19" i="14"/>
  <c r="V19" i="14"/>
  <c r="F20" i="14"/>
  <c r="G20" i="14" s="1"/>
  <c r="M20" i="14" s="1"/>
  <c r="I20" i="14"/>
  <c r="K20" i="14"/>
  <c r="O20" i="14"/>
  <c r="Q20" i="14"/>
  <c r="V20" i="14"/>
  <c r="F21" i="14"/>
  <c r="G21" i="14" s="1"/>
  <c r="M21" i="14" s="1"/>
  <c r="I21" i="14"/>
  <c r="K21" i="14"/>
  <c r="O21" i="14"/>
  <c r="Q21" i="14"/>
  <c r="V21" i="14"/>
  <c r="F22" i="14"/>
  <c r="G22" i="14" s="1"/>
  <c r="M22" i="14" s="1"/>
  <c r="I22" i="14"/>
  <c r="K22" i="14"/>
  <c r="O22" i="14"/>
  <c r="Q22" i="14"/>
  <c r="V22" i="14"/>
  <c r="F23" i="14"/>
  <c r="G23" i="14" s="1"/>
  <c r="M23" i="14" s="1"/>
  <c r="I23" i="14"/>
  <c r="K23" i="14"/>
  <c r="O23" i="14"/>
  <c r="Q23" i="14"/>
  <c r="V23" i="14"/>
  <c r="F24" i="14"/>
  <c r="G24" i="14" s="1"/>
  <c r="M24" i="14" s="1"/>
  <c r="I24" i="14"/>
  <c r="K24" i="14"/>
  <c r="O24" i="14"/>
  <c r="Q24" i="14"/>
  <c r="V24" i="14"/>
  <c r="F25" i="14"/>
  <c r="G25" i="14" s="1"/>
  <c r="M25" i="14" s="1"/>
  <c r="I25" i="14"/>
  <c r="K25" i="14"/>
  <c r="O25" i="14"/>
  <c r="Q25" i="14"/>
  <c r="V25" i="14"/>
  <c r="F26" i="14"/>
  <c r="G26" i="14" s="1"/>
  <c r="M26" i="14" s="1"/>
  <c r="I26" i="14"/>
  <c r="K26" i="14"/>
  <c r="O26" i="14"/>
  <c r="Q26" i="14"/>
  <c r="V26" i="14"/>
  <c r="F27" i="14"/>
  <c r="G27" i="14" s="1"/>
  <c r="M27" i="14" s="1"/>
  <c r="I27" i="14"/>
  <c r="K27" i="14"/>
  <c r="O27" i="14"/>
  <c r="Q27" i="14"/>
  <c r="V27" i="14"/>
  <c r="F28" i="14"/>
  <c r="G28" i="14" s="1"/>
  <c r="M28" i="14" s="1"/>
  <c r="I28" i="14"/>
  <c r="K28" i="14"/>
  <c r="O28" i="14"/>
  <c r="Q28" i="14"/>
  <c r="V28" i="14"/>
  <c r="F29" i="14"/>
  <c r="G29" i="14" s="1"/>
  <c r="M29" i="14" s="1"/>
  <c r="I29" i="14"/>
  <c r="K29" i="14"/>
  <c r="O29" i="14"/>
  <c r="Q29" i="14"/>
  <c r="V29" i="14"/>
  <c r="F30" i="14"/>
  <c r="G30" i="14" s="1"/>
  <c r="M30" i="14" s="1"/>
  <c r="I30" i="14"/>
  <c r="K30" i="14"/>
  <c r="O30" i="14"/>
  <c r="Q30" i="14"/>
  <c r="V30" i="14"/>
  <c r="F31" i="14"/>
  <c r="G31" i="14" s="1"/>
  <c r="M31" i="14" s="1"/>
  <c r="I31" i="14"/>
  <c r="K31" i="14"/>
  <c r="O31" i="14"/>
  <c r="Q31" i="14"/>
  <c r="V31" i="14"/>
  <c r="F32" i="14"/>
  <c r="G32" i="14" s="1"/>
  <c r="M32" i="14" s="1"/>
  <c r="I32" i="14"/>
  <c r="K32" i="14"/>
  <c r="O32" i="14"/>
  <c r="Q32" i="14"/>
  <c r="V32" i="14"/>
  <c r="F33" i="14"/>
  <c r="G33" i="14" s="1"/>
  <c r="M33" i="14" s="1"/>
  <c r="I33" i="14"/>
  <c r="K33" i="14"/>
  <c r="O33" i="14"/>
  <c r="Q33" i="14"/>
  <c r="V33" i="14"/>
  <c r="F34" i="14"/>
  <c r="G34" i="14" s="1"/>
  <c r="M34" i="14" s="1"/>
  <c r="I34" i="14"/>
  <c r="K34" i="14"/>
  <c r="O34" i="14"/>
  <c r="Q34" i="14"/>
  <c r="V34" i="14"/>
  <c r="F35" i="14"/>
  <c r="G35" i="14" s="1"/>
  <c r="M35" i="14" s="1"/>
  <c r="I35" i="14"/>
  <c r="K35" i="14"/>
  <c r="O35" i="14"/>
  <c r="Q35" i="14"/>
  <c r="V35" i="14"/>
  <c r="F36" i="14"/>
  <c r="G36" i="14" s="1"/>
  <c r="M36" i="14" s="1"/>
  <c r="I36" i="14"/>
  <c r="K36" i="14"/>
  <c r="O36" i="14"/>
  <c r="Q36" i="14"/>
  <c r="V36" i="14"/>
  <c r="F37" i="14"/>
  <c r="G37" i="14" s="1"/>
  <c r="M37" i="14" s="1"/>
  <c r="I37" i="14"/>
  <c r="K37" i="14"/>
  <c r="O37" i="14"/>
  <c r="Q37" i="14"/>
  <c r="V37" i="14"/>
  <c r="AE39" i="14"/>
  <c r="F50" i="1" s="1"/>
  <c r="BA28" i="13"/>
  <c r="BA26" i="13"/>
  <c r="BA24" i="13"/>
  <c r="BA17" i="13"/>
  <c r="BA15" i="13"/>
  <c r="BA13" i="13"/>
  <c r="BA11" i="13"/>
  <c r="F9" i="13"/>
  <c r="G9" i="13" s="1"/>
  <c r="I9" i="13"/>
  <c r="K9" i="13"/>
  <c r="O9" i="13"/>
  <c r="O8" i="13" s="1"/>
  <c r="Q9" i="13"/>
  <c r="Q8" i="13" s="1"/>
  <c r="V9" i="13"/>
  <c r="V8" i="13" s="1"/>
  <c r="F12" i="13"/>
  <c r="G12" i="13" s="1"/>
  <c r="M12" i="13" s="1"/>
  <c r="I12" i="13"/>
  <c r="K12" i="13"/>
  <c r="O12" i="13"/>
  <c r="Q12" i="13"/>
  <c r="V12" i="13"/>
  <c r="F14" i="13"/>
  <c r="G14" i="13" s="1"/>
  <c r="M14" i="13" s="1"/>
  <c r="I14" i="13"/>
  <c r="K14" i="13"/>
  <c r="O14" i="13"/>
  <c r="Q14" i="13"/>
  <c r="V14" i="13"/>
  <c r="F16" i="13"/>
  <c r="G16" i="13" s="1"/>
  <c r="M16" i="13" s="1"/>
  <c r="I16" i="13"/>
  <c r="K16" i="13"/>
  <c r="O16" i="13"/>
  <c r="Q16" i="13"/>
  <c r="V16" i="13"/>
  <c r="F18" i="13"/>
  <c r="G18" i="13" s="1"/>
  <c r="M18" i="13" s="1"/>
  <c r="I18" i="13"/>
  <c r="K18" i="13"/>
  <c r="O18" i="13"/>
  <c r="Q18" i="13"/>
  <c r="V18" i="13"/>
  <c r="F21" i="13"/>
  <c r="G21" i="13" s="1"/>
  <c r="M21" i="13" s="1"/>
  <c r="I21" i="13"/>
  <c r="K21" i="13"/>
  <c r="O21" i="13"/>
  <c r="O20" i="13" s="1"/>
  <c r="Q21" i="13"/>
  <c r="Q20" i="13" s="1"/>
  <c r="V21" i="13"/>
  <c r="V20" i="13" s="1"/>
  <c r="F23" i="13"/>
  <c r="G23" i="13" s="1"/>
  <c r="I23" i="13"/>
  <c r="K23" i="13"/>
  <c r="O23" i="13"/>
  <c r="Q23" i="13"/>
  <c r="V23" i="13"/>
  <c r="F25" i="13"/>
  <c r="G25" i="13"/>
  <c r="M25" i="13" s="1"/>
  <c r="I25" i="13"/>
  <c r="K25" i="13"/>
  <c r="O25" i="13"/>
  <c r="Q25" i="13"/>
  <c r="V25" i="13"/>
  <c r="F27" i="13"/>
  <c r="G27" i="13" s="1"/>
  <c r="M27" i="13" s="1"/>
  <c r="I27" i="13"/>
  <c r="K27" i="13"/>
  <c r="O27" i="13"/>
  <c r="Q27" i="13"/>
  <c r="V27" i="13"/>
  <c r="BA36" i="12"/>
  <c r="BA30" i="12"/>
  <c r="BA28" i="12"/>
  <c r="BA26" i="12"/>
  <c r="BA19" i="12"/>
  <c r="BA17" i="12"/>
  <c r="BA15" i="12"/>
  <c r="BA13" i="12"/>
  <c r="BA11" i="12"/>
  <c r="F9" i="12"/>
  <c r="G9" i="12" s="1"/>
  <c r="M9" i="12" s="1"/>
  <c r="I9" i="12"/>
  <c r="K9" i="12"/>
  <c r="O9" i="12"/>
  <c r="Q9" i="12"/>
  <c r="V9" i="12"/>
  <c r="F12" i="12"/>
  <c r="G12" i="12"/>
  <c r="M12" i="12" s="1"/>
  <c r="I12" i="12"/>
  <c r="K12" i="12"/>
  <c r="O12" i="12"/>
  <c r="Q12" i="12"/>
  <c r="V12" i="12"/>
  <c r="F14" i="12"/>
  <c r="G14" i="12" s="1"/>
  <c r="M14" i="12" s="1"/>
  <c r="I14" i="12"/>
  <c r="K14" i="12"/>
  <c r="O14" i="12"/>
  <c r="Q14" i="12"/>
  <c r="V14" i="12"/>
  <c r="F16" i="12"/>
  <c r="G16" i="12" s="1"/>
  <c r="M16" i="12" s="1"/>
  <c r="I16" i="12"/>
  <c r="K16" i="12"/>
  <c r="O16" i="12"/>
  <c r="Q16" i="12"/>
  <c r="V16" i="12"/>
  <c r="F18" i="12"/>
  <c r="G18" i="12" s="1"/>
  <c r="I18" i="12"/>
  <c r="K18" i="12"/>
  <c r="O18" i="12"/>
  <c r="Q18" i="12"/>
  <c r="V18" i="12"/>
  <c r="F20" i="12"/>
  <c r="G20" i="12" s="1"/>
  <c r="M20" i="12" s="1"/>
  <c r="I20" i="12"/>
  <c r="K20" i="12"/>
  <c r="O20" i="12"/>
  <c r="Q20" i="12"/>
  <c r="V20" i="12"/>
  <c r="F23" i="12"/>
  <c r="G23" i="12" s="1"/>
  <c r="I23" i="12"/>
  <c r="K23" i="12"/>
  <c r="O23" i="12"/>
  <c r="Q23" i="12"/>
  <c r="V23" i="12"/>
  <c r="F25" i="12"/>
  <c r="G25" i="12" s="1"/>
  <c r="M25" i="12" s="1"/>
  <c r="I25" i="12"/>
  <c r="K25" i="12"/>
  <c r="O25" i="12"/>
  <c r="Q25" i="12"/>
  <c r="V25" i="12"/>
  <c r="F27" i="12"/>
  <c r="G27" i="12" s="1"/>
  <c r="M27" i="12" s="1"/>
  <c r="I27" i="12"/>
  <c r="K27" i="12"/>
  <c r="O27" i="12"/>
  <c r="Q27" i="12"/>
  <c r="V27" i="12"/>
  <c r="F29" i="12"/>
  <c r="G29" i="12" s="1"/>
  <c r="M29" i="12" s="1"/>
  <c r="I29" i="12"/>
  <c r="K29" i="12"/>
  <c r="O29" i="12"/>
  <c r="Q29" i="12"/>
  <c r="V29" i="12"/>
  <c r="G35" i="12"/>
  <c r="M35" i="12" s="1"/>
  <c r="I35" i="12"/>
  <c r="K35" i="12"/>
  <c r="O35" i="12"/>
  <c r="Q35" i="12"/>
  <c r="V35" i="12"/>
  <c r="A25" i="1"/>
  <c r="G26" i="1" s="1"/>
  <c r="K8" i="24" l="1"/>
  <c r="G8" i="24"/>
  <c r="AE32" i="24"/>
  <c r="F55" i="1" s="1"/>
  <c r="AE76" i="23"/>
  <c r="F54" i="1" s="1"/>
  <c r="I65" i="23"/>
  <c r="G98" i="20"/>
  <c r="I77" i="1" s="1"/>
  <c r="K29" i="20"/>
  <c r="K188" i="20"/>
  <c r="K87" i="20"/>
  <c r="K8" i="20"/>
  <c r="K150" i="20"/>
  <c r="K135" i="20"/>
  <c r="K38" i="20"/>
  <c r="K161" i="20"/>
  <c r="K98" i="20"/>
  <c r="G8" i="20"/>
  <c r="AE258" i="20"/>
  <c r="F49" i="1" s="1"/>
  <c r="I161" i="20"/>
  <c r="I38" i="20"/>
  <c r="I87" i="20"/>
  <c r="G188" i="20"/>
  <c r="I82" i="1" s="1"/>
  <c r="I150" i="20"/>
  <c r="I98" i="20"/>
  <c r="I8" i="20"/>
  <c r="I29" i="20"/>
  <c r="I135" i="20"/>
  <c r="K8" i="14"/>
  <c r="I8" i="14"/>
  <c r="K33" i="19"/>
  <c r="G65" i="19"/>
  <c r="I108" i="1" s="1"/>
  <c r="K8" i="19"/>
  <c r="K65" i="19"/>
  <c r="K47" i="19"/>
  <c r="K13" i="19"/>
  <c r="K81" i="19"/>
  <c r="G33" i="19"/>
  <c r="I65" i="1" s="1"/>
  <c r="M9" i="19"/>
  <c r="AE92" i="19"/>
  <c r="F48" i="1" s="1"/>
  <c r="I13" i="19"/>
  <c r="I47" i="19"/>
  <c r="I81" i="19"/>
  <c r="I65" i="19"/>
  <c r="I33" i="19"/>
  <c r="I60" i="19"/>
  <c r="I53" i="19"/>
  <c r="K16" i="18"/>
  <c r="K8" i="18"/>
  <c r="K19" i="18"/>
  <c r="I19" i="18"/>
  <c r="G16" i="18"/>
  <c r="I84" i="1" s="1"/>
  <c r="G8" i="18"/>
  <c r="AE26" i="18"/>
  <c r="F47" i="1" s="1"/>
  <c r="I13" i="18"/>
  <c r="K30" i="17"/>
  <c r="K43" i="17"/>
  <c r="K19" i="17"/>
  <c r="K14" i="17"/>
  <c r="M12" i="17"/>
  <c r="M11" i="17" s="1"/>
  <c r="AE98" i="17"/>
  <c r="F46" i="1" s="1"/>
  <c r="I43" i="17"/>
  <c r="I14" i="17"/>
  <c r="I19" i="17"/>
  <c r="I30" i="17"/>
  <c r="K56" i="16"/>
  <c r="K8" i="13"/>
  <c r="K20" i="13"/>
  <c r="M23" i="13"/>
  <c r="M20" i="13" s="1"/>
  <c r="G20" i="13"/>
  <c r="AE30" i="13"/>
  <c r="F42" i="1" s="1"/>
  <c r="I20" i="13"/>
  <c r="I8" i="13"/>
  <c r="Q72" i="17"/>
  <c r="K72" i="17"/>
  <c r="I72" i="17"/>
  <c r="V72" i="17"/>
  <c r="O72" i="17"/>
  <c r="Q8" i="12"/>
  <c r="I56" i="16"/>
  <c r="Q21" i="16"/>
  <c r="K22" i="12"/>
  <c r="M18" i="12"/>
  <c r="M8" i="12" s="1"/>
  <c r="AE38" i="12"/>
  <c r="V112" i="22"/>
  <c r="V49" i="22"/>
  <c r="Q49" i="22"/>
  <c r="Q60" i="22"/>
  <c r="O60" i="22"/>
  <c r="K66" i="22"/>
  <c r="G66" i="22"/>
  <c r="Q78" i="22"/>
  <c r="I128" i="22"/>
  <c r="I112" i="22"/>
  <c r="Q90" i="22"/>
  <c r="AE143" i="22"/>
  <c r="F51" i="1" s="1"/>
  <c r="O40" i="16"/>
  <c r="K40" i="16"/>
  <c r="I40" i="16"/>
  <c r="AE72" i="16"/>
  <c r="F45" i="1" s="1"/>
  <c r="Q8" i="16"/>
  <c r="M14" i="15"/>
  <c r="AE792" i="15"/>
  <c r="M14" i="17"/>
  <c r="O21" i="16"/>
  <c r="I21" i="16"/>
  <c r="Q64" i="16"/>
  <c r="G64" i="16"/>
  <c r="K21" i="16"/>
  <c r="O8" i="16"/>
  <c r="O64" i="16"/>
  <c r="K64" i="16"/>
  <c r="V56" i="16"/>
  <c r="V40" i="16"/>
  <c r="I64" i="16"/>
  <c r="Q56" i="16"/>
  <c r="Q40" i="16"/>
  <c r="V21" i="16"/>
  <c r="I8" i="16"/>
  <c r="G8" i="16"/>
  <c r="K8" i="16"/>
  <c r="V8" i="16"/>
  <c r="M9" i="15"/>
  <c r="M8" i="15" s="1"/>
  <c r="G8" i="15"/>
  <c r="I241" i="15"/>
  <c r="M241" i="15"/>
  <c r="G22" i="12"/>
  <c r="I8" i="12"/>
  <c r="V22" i="12"/>
  <c r="Q22" i="12"/>
  <c r="AF38" i="12"/>
  <c r="G41" i="1" s="1"/>
  <c r="O22" i="12"/>
  <c r="V8" i="12"/>
  <c r="I22" i="12"/>
  <c r="O8" i="12"/>
  <c r="K8" i="12"/>
  <c r="I768" i="15"/>
  <c r="M77" i="22"/>
  <c r="M76" i="22" s="1"/>
  <c r="G76" i="22"/>
  <c r="M59" i="22"/>
  <c r="M58" i="22" s="1"/>
  <c r="G58" i="22"/>
  <c r="I97" i="22"/>
  <c r="V128" i="22"/>
  <c r="V97" i="22"/>
  <c r="I49" i="22"/>
  <c r="V25" i="22"/>
  <c r="O8" i="22"/>
  <c r="Q128" i="22"/>
  <c r="Q97" i="22"/>
  <c r="Q25" i="22"/>
  <c r="K8" i="22"/>
  <c r="O128" i="22"/>
  <c r="O97" i="22"/>
  <c r="I66" i="22"/>
  <c r="O25" i="22"/>
  <c r="I8" i="22"/>
  <c r="K128" i="22"/>
  <c r="G112" i="22"/>
  <c r="I111" i="1" s="1"/>
  <c r="K97" i="22"/>
  <c r="V90" i="22"/>
  <c r="V78" i="22"/>
  <c r="V60" i="22"/>
  <c r="K25" i="22"/>
  <c r="I25" i="22"/>
  <c r="Q112" i="22"/>
  <c r="O90" i="22"/>
  <c r="O78" i="22"/>
  <c r="G25" i="22"/>
  <c r="O112" i="22"/>
  <c r="K90" i="22"/>
  <c r="K78" i="22"/>
  <c r="V66" i="22"/>
  <c r="K60" i="22"/>
  <c r="O49" i="22"/>
  <c r="V8" i="22"/>
  <c r="K112" i="22"/>
  <c r="I90" i="22"/>
  <c r="I78" i="22"/>
  <c r="Q66" i="22"/>
  <c r="I60" i="22"/>
  <c r="K49" i="22"/>
  <c r="Q8" i="22"/>
  <c r="H55" i="1"/>
  <c r="I55" i="1" s="1"/>
  <c r="Q39" i="23"/>
  <c r="O8" i="23"/>
  <c r="K8" i="23"/>
  <c r="I8" i="23"/>
  <c r="G8" i="23"/>
  <c r="G65" i="23"/>
  <c r="O56" i="23"/>
  <c r="O72" i="23"/>
  <c r="K56" i="23"/>
  <c r="K39" i="23"/>
  <c r="I39" i="23"/>
  <c r="I56" i="23"/>
  <c r="V8" i="23"/>
  <c r="I72" i="23"/>
  <c r="V65" i="23"/>
  <c r="V39" i="23"/>
  <c r="Q8" i="23"/>
  <c r="V241" i="15"/>
  <c r="V246" i="15"/>
  <c r="I716" i="15"/>
  <c r="Q246" i="15"/>
  <c r="O246" i="15"/>
  <c r="V156" i="15"/>
  <c r="K741" i="15"/>
  <c r="O639" i="15"/>
  <c r="Q156" i="15"/>
  <c r="Q11" i="15"/>
  <c r="K639" i="15"/>
  <c r="O156" i="15"/>
  <c r="O241" i="15"/>
  <c r="K653" i="15"/>
  <c r="I597" i="15"/>
  <c r="O488" i="15"/>
  <c r="I653" i="15"/>
  <c r="K488" i="15"/>
  <c r="Q205" i="15"/>
  <c r="I639" i="15"/>
  <c r="O20" i="15"/>
  <c r="V780" i="15"/>
  <c r="V716" i="15"/>
  <c r="V402" i="15"/>
  <c r="O385" i="15"/>
  <c r="K246" i="15"/>
  <c r="V230" i="15"/>
  <c r="K205" i="15"/>
  <c r="I188" i="15"/>
  <c r="K156" i="15"/>
  <c r="V125" i="15"/>
  <c r="K20" i="15"/>
  <c r="V11" i="15"/>
  <c r="I741" i="15"/>
  <c r="V488" i="15"/>
  <c r="G653" i="15"/>
  <c r="I113" i="1" s="1"/>
  <c r="K188" i="15"/>
  <c r="V597" i="15"/>
  <c r="I246" i="15"/>
  <c r="Q230" i="15"/>
  <c r="I156" i="15"/>
  <c r="O780" i="15"/>
  <c r="V741" i="15"/>
  <c r="O716" i="15"/>
  <c r="Q679" i="15"/>
  <c r="Q671" i="15"/>
  <c r="V653" i="15"/>
  <c r="Q597" i="15"/>
  <c r="O402" i="15"/>
  <c r="I385" i="15"/>
  <c r="Q241" i="15"/>
  <c r="O230" i="15"/>
  <c r="O125" i="15"/>
  <c r="Q59" i="15"/>
  <c r="O11" i="15"/>
  <c r="I679" i="15"/>
  <c r="I671" i="15"/>
  <c r="I59" i="15"/>
  <c r="V20" i="15"/>
  <c r="V671" i="15"/>
  <c r="Q414" i="15"/>
  <c r="K385" i="15"/>
  <c r="I205" i="15"/>
  <c r="Q125" i="15"/>
  <c r="V59" i="15"/>
  <c r="I20" i="15"/>
  <c r="Q768" i="15"/>
  <c r="O679" i="15"/>
  <c r="O671" i="15"/>
  <c r="Q653" i="15"/>
  <c r="V639" i="15"/>
  <c r="O597" i="15"/>
  <c r="O414" i="15"/>
  <c r="K402" i="15"/>
  <c r="G385" i="15"/>
  <c r="K230" i="15"/>
  <c r="K125" i="15"/>
  <c r="O59" i="15"/>
  <c r="K11" i="15"/>
  <c r="V205" i="15"/>
  <c r="Q188" i="15"/>
  <c r="G11" i="15"/>
  <c r="V385" i="15"/>
  <c r="O188" i="15"/>
  <c r="Q20" i="15"/>
  <c r="Q385" i="15"/>
  <c r="O205" i="15"/>
  <c r="Q780" i="15"/>
  <c r="Q716" i="15"/>
  <c r="Q402" i="15"/>
  <c r="K780" i="15"/>
  <c r="Q741" i="15"/>
  <c r="I780" i="15"/>
  <c r="O768" i="15"/>
  <c r="O741" i="15"/>
  <c r="K716" i="15"/>
  <c r="K671" i="15"/>
  <c r="O653" i="15"/>
  <c r="Q639" i="15"/>
  <c r="K597" i="15"/>
  <c r="I414" i="15"/>
  <c r="I402" i="15"/>
  <c r="K241" i="15"/>
  <c r="I230" i="15"/>
  <c r="V188" i="15"/>
  <c r="I125" i="15"/>
  <c r="K59" i="15"/>
  <c r="I11" i="15"/>
  <c r="A26" i="1"/>
  <c r="A23" i="1"/>
  <c r="M17" i="24"/>
  <c r="G17" i="24"/>
  <c r="M9" i="24"/>
  <c r="M8" i="24" s="1"/>
  <c r="G29" i="24"/>
  <c r="M72" i="23"/>
  <c r="M51" i="23"/>
  <c r="M71" i="23"/>
  <c r="M70" i="23" s="1"/>
  <c r="G70" i="23"/>
  <c r="M56" i="23"/>
  <c r="AF76" i="23"/>
  <c r="M40" i="23"/>
  <c r="M39" i="23" s="1"/>
  <c r="G39" i="23"/>
  <c r="M66" i="23"/>
  <c r="M65" i="23" s="1"/>
  <c r="M9" i="23"/>
  <c r="M8" i="23" s="1"/>
  <c r="G51" i="23"/>
  <c r="G72" i="23"/>
  <c r="G56" i="23"/>
  <c r="M74" i="22"/>
  <c r="M73" i="22" s="1"/>
  <c r="M8" i="22"/>
  <c r="G90" i="22"/>
  <c r="M91" i="22"/>
  <c r="M90" i="22" s="1"/>
  <c r="M78" i="22"/>
  <c r="M60" i="22"/>
  <c r="M128" i="22"/>
  <c r="M112" i="22"/>
  <c r="M98" i="22"/>
  <c r="M97" i="22" s="1"/>
  <c r="G97" i="22"/>
  <c r="AF143" i="22"/>
  <c r="G49" i="22"/>
  <c r="M50" i="22"/>
  <c r="M49" i="22" s="1"/>
  <c r="M67" i="22"/>
  <c r="M66" i="22" s="1"/>
  <c r="M26" i="22"/>
  <c r="M25" i="22" s="1"/>
  <c r="G128" i="22"/>
  <c r="G78" i="22"/>
  <c r="G60" i="22"/>
  <c r="G8" i="22"/>
  <c r="K197" i="20"/>
  <c r="M162" i="20"/>
  <c r="M161" i="20" s="1"/>
  <c r="G161" i="20"/>
  <c r="I81" i="1" s="1"/>
  <c r="M38" i="20"/>
  <c r="M29" i="20"/>
  <c r="V197" i="20"/>
  <c r="I197" i="20"/>
  <c r="M136" i="20"/>
  <c r="M135" i="20" s="1"/>
  <c r="G135" i="20"/>
  <c r="I78" i="1" s="1"/>
  <c r="M88" i="20"/>
  <c r="M87" i="20" s="1"/>
  <c r="G87" i="20"/>
  <c r="I76" i="1" s="1"/>
  <c r="Q197" i="20"/>
  <c r="M198" i="20"/>
  <c r="M197" i="20" s="1"/>
  <c r="G197" i="20"/>
  <c r="I83" i="1" s="1"/>
  <c r="M150" i="20"/>
  <c r="AF258" i="20"/>
  <c r="G49" i="1" s="1"/>
  <c r="H49" i="1" s="1"/>
  <c r="I49" i="1" s="1"/>
  <c r="O197" i="20"/>
  <c r="M189" i="20"/>
  <c r="M188" i="20" s="1"/>
  <c r="M99" i="20"/>
  <c r="M98" i="20" s="1"/>
  <c r="G29" i="20"/>
  <c r="I72" i="1" s="1"/>
  <c r="M9" i="20"/>
  <c r="M8" i="20" s="1"/>
  <c r="G150" i="20"/>
  <c r="I79" i="1" s="1"/>
  <c r="G38" i="20"/>
  <c r="I73" i="1" s="1"/>
  <c r="M81" i="19"/>
  <c r="M14" i="19"/>
  <c r="M13" i="19" s="1"/>
  <c r="G13" i="19"/>
  <c r="I64" i="1" s="1"/>
  <c r="AF92" i="19"/>
  <c r="G48" i="1" s="1"/>
  <c r="H48" i="1" s="1"/>
  <c r="I48" i="1" s="1"/>
  <c r="M8" i="19"/>
  <c r="M61" i="19"/>
  <c r="M60" i="19" s="1"/>
  <c r="G60" i="19"/>
  <c r="I68" i="1" s="1"/>
  <c r="M47" i="19"/>
  <c r="M53" i="19"/>
  <c r="G81" i="19"/>
  <c r="I119" i="1" s="1"/>
  <c r="M66" i="19"/>
  <c r="M65" i="19" s="1"/>
  <c r="G47" i="19"/>
  <c r="I66" i="1" s="1"/>
  <c r="M34" i="19"/>
  <c r="M33" i="19" s="1"/>
  <c r="G53" i="19"/>
  <c r="I67" i="1" s="1"/>
  <c r="G8" i="19"/>
  <c r="M16" i="18"/>
  <c r="AF26" i="18"/>
  <c r="G47" i="1" s="1"/>
  <c r="M14" i="18"/>
  <c r="M13" i="18" s="1"/>
  <c r="G13" i="18"/>
  <c r="I75" i="1" s="1"/>
  <c r="M20" i="18"/>
  <c r="M19" i="18" s="1"/>
  <c r="G19" i="18"/>
  <c r="I120" i="1" s="1"/>
  <c r="I18" i="1" s="1"/>
  <c r="M9" i="18"/>
  <c r="M8" i="18" s="1"/>
  <c r="M94" i="17"/>
  <c r="M73" i="17"/>
  <c r="M72" i="17" s="1"/>
  <c r="G72" i="17"/>
  <c r="M44" i="17"/>
  <c r="M43" i="17" s="1"/>
  <c r="G43" i="17"/>
  <c r="I104" i="1" s="1"/>
  <c r="M91" i="17"/>
  <c r="M90" i="17" s="1"/>
  <c r="G90" i="17"/>
  <c r="I106" i="1" s="1"/>
  <c r="G30" i="17"/>
  <c r="I103" i="1" s="1"/>
  <c r="M31" i="17"/>
  <c r="M30" i="17" s="1"/>
  <c r="M20" i="17"/>
  <c r="M19" i="17" s="1"/>
  <c r="G19" i="17"/>
  <c r="I94" i="1" s="1"/>
  <c r="AF98" i="17"/>
  <c r="G46" i="1" s="1"/>
  <c r="H46" i="1" s="1"/>
  <c r="I46" i="1" s="1"/>
  <c r="G94" i="17"/>
  <c r="M93" i="17"/>
  <c r="M92" i="17" s="1"/>
  <c r="G11" i="17"/>
  <c r="M9" i="17"/>
  <c r="M8" i="17" s="1"/>
  <c r="G14" i="17"/>
  <c r="M63" i="16"/>
  <c r="M62" i="16" s="1"/>
  <c r="G62" i="16"/>
  <c r="M56" i="16"/>
  <c r="M40" i="16"/>
  <c r="M51" i="16"/>
  <c r="M50" i="16" s="1"/>
  <c r="AF72" i="16"/>
  <c r="G45" i="1" s="1"/>
  <c r="G50" i="16"/>
  <c r="M21" i="16"/>
  <c r="M65" i="16"/>
  <c r="M64" i="16" s="1"/>
  <c r="G54" i="16"/>
  <c r="M53" i="16"/>
  <c r="M52" i="16" s="1"/>
  <c r="G21" i="16"/>
  <c r="M9" i="16"/>
  <c r="M8" i="16" s="1"/>
  <c r="G56" i="16"/>
  <c r="G40" i="16"/>
  <c r="AF792" i="15"/>
  <c r="M716" i="15"/>
  <c r="M781" i="15"/>
  <c r="M780" i="15" s="1"/>
  <c r="G780" i="15"/>
  <c r="K768" i="15"/>
  <c r="V768" i="15"/>
  <c r="M769" i="15"/>
  <c r="M768" i="15" s="1"/>
  <c r="G768" i="15"/>
  <c r="I118" i="1" s="1"/>
  <c r="G741" i="15"/>
  <c r="I117" i="1" s="1"/>
  <c r="K679" i="15"/>
  <c r="M640" i="15"/>
  <c r="M639" i="15" s="1"/>
  <c r="G639" i="15"/>
  <c r="I112" i="1" s="1"/>
  <c r="M741" i="15"/>
  <c r="G716" i="15"/>
  <c r="I116" i="1" s="1"/>
  <c r="V679" i="15"/>
  <c r="M402" i="15"/>
  <c r="M680" i="15"/>
  <c r="M679" i="15" s="1"/>
  <c r="G679" i="15"/>
  <c r="M672" i="15"/>
  <c r="M671" i="15" s="1"/>
  <c r="G671" i="15"/>
  <c r="M598" i="15"/>
  <c r="M597" i="15" s="1"/>
  <c r="G597" i="15"/>
  <c r="M654" i="15"/>
  <c r="M653" i="15" s="1"/>
  <c r="I488" i="15"/>
  <c r="Q488" i="15"/>
  <c r="M488" i="15"/>
  <c r="K414" i="15"/>
  <c r="G488" i="15"/>
  <c r="I109" i="1" s="1"/>
  <c r="V414" i="15"/>
  <c r="G414" i="15"/>
  <c r="M414" i="15"/>
  <c r="G402" i="15"/>
  <c r="M384" i="15"/>
  <c r="M383" i="15" s="1"/>
  <c r="G383" i="15"/>
  <c r="M386" i="15"/>
  <c r="M385" i="15" s="1"/>
  <c r="K261" i="15"/>
  <c r="V261" i="15"/>
  <c r="I261" i="15"/>
  <c r="G259" i="15"/>
  <c r="I97" i="1" s="1"/>
  <c r="M260" i="15"/>
  <c r="M259" i="15" s="1"/>
  <c r="Q261" i="15"/>
  <c r="M261" i="15"/>
  <c r="M245" i="15"/>
  <c r="M244" i="15" s="1"/>
  <c r="G244" i="15"/>
  <c r="I95" i="1" s="1"/>
  <c r="G230" i="15"/>
  <c r="M231" i="15"/>
  <c r="M230" i="15" s="1"/>
  <c r="M189" i="15"/>
  <c r="M188" i="15" s="1"/>
  <c r="G188" i="15"/>
  <c r="M126" i="15"/>
  <c r="M125" i="15" s="1"/>
  <c r="G125" i="15"/>
  <c r="O261" i="15"/>
  <c r="M246" i="15"/>
  <c r="M205" i="15"/>
  <c r="M156" i="15"/>
  <c r="M60" i="15"/>
  <c r="M59" i="15" s="1"/>
  <c r="G59" i="15"/>
  <c r="I86" i="1" s="1"/>
  <c r="M21" i="15"/>
  <c r="M20" i="15" s="1"/>
  <c r="G20" i="15"/>
  <c r="G261" i="15"/>
  <c r="G241" i="15"/>
  <c r="I93" i="1" s="1"/>
  <c r="G156" i="15"/>
  <c r="I89" i="1" s="1"/>
  <c r="M12" i="15"/>
  <c r="G246" i="15"/>
  <c r="I96" i="1" s="1"/>
  <c r="G205" i="15"/>
  <c r="G8" i="14"/>
  <c r="AF39" i="14"/>
  <c r="G50" i="1" s="1"/>
  <c r="H50" i="1" s="1"/>
  <c r="I50" i="1" s="1"/>
  <c r="M9" i="14"/>
  <c r="M8" i="14" s="1"/>
  <c r="AF30" i="13"/>
  <c r="G42" i="1" s="1"/>
  <c r="H42" i="1" s="1"/>
  <c r="I42" i="1" s="1"/>
  <c r="G8" i="13"/>
  <c r="M9" i="13"/>
  <c r="M8" i="13" s="1"/>
  <c r="M23" i="12"/>
  <c r="M22" i="12" s="1"/>
  <c r="G8" i="12"/>
  <c r="J28" i="1"/>
  <c r="J26" i="1"/>
  <c r="G38" i="1"/>
  <c r="F38" i="1"/>
  <c r="J23" i="1"/>
  <c r="J24" i="1"/>
  <c r="J25" i="1"/>
  <c r="J27" i="1"/>
  <c r="E24" i="1"/>
  <c r="E26" i="1"/>
  <c r="G32" i="24" l="1"/>
  <c r="G76" i="23"/>
  <c r="I98" i="1"/>
  <c r="I88" i="1"/>
  <c r="F53" i="1"/>
  <c r="I71" i="1"/>
  <c r="G258" i="20"/>
  <c r="I70" i="1"/>
  <c r="G39" i="14"/>
  <c r="I63" i="1"/>
  <c r="G92" i="19"/>
  <c r="I69" i="1"/>
  <c r="G26" i="18"/>
  <c r="H47" i="1"/>
  <c r="I47" i="1" s="1"/>
  <c r="I122" i="1"/>
  <c r="I19" i="1" s="1"/>
  <c r="I123" i="1"/>
  <c r="I20" i="1" s="1"/>
  <c r="G30" i="13"/>
  <c r="I101" i="1"/>
  <c r="I105" i="1"/>
  <c r="G98" i="17"/>
  <c r="I91" i="1"/>
  <c r="I115" i="1"/>
  <c r="I114" i="1"/>
  <c r="M11" i="15"/>
  <c r="H45" i="1"/>
  <c r="I45" i="1" s="1"/>
  <c r="I110" i="1"/>
  <c r="F41" i="1"/>
  <c r="H41" i="1" s="1"/>
  <c r="I41" i="1" s="1"/>
  <c r="F40" i="1"/>
  <c r="I99" i="1"/>
  <c r="I90" i="1"/>
  <c r="I121" i="1"/>
  <c r="I92" i="1"/>
  <c r="I100" i="1"/>
  <c r="I80" i="1"/>
  <c r="I87" i="1"/>
  <c r="I74" i="1"/>
  <c r="I102" i="1"/>
  <c r="G143" i="22"/>
  <c r="F52" i="1"/>
  <c r="I85" i="1"/>
  <c r="F39" i="1"/>
  <c r="F43" i="1"/>
  <c r="G792" i="15"/>
  <c r="F44" i="1"/>
  <c r="G40" i="1"/>
  <c r="G72" i="16"/>
  <c r="G38" i="12"/>
  <c r="G52" i="1"/>
  <c r="G51" i="1"/>
  <c r="H51" i="1" s="1"/>
  <c r="I51" i="1" s="1"/>
  <c r="G54" i="1"/>
  <c r="H54" i="1" s="1"/>
  <c r="I54" i="1" s="1"/>
  <c r="G53" i="1"/>
  <c r="G43" i="1"/>
  <c r="G39" i="1"/>
  <c r="G44" i="1"/>
  <c r="A24" i="1"/>
  <c r="H53" i="1" l="1"/>
  <c r="I53" i="1" s="1"/>
  <c r="H40" i="1"/>
  <c r="I40" i="1" s="1"/>
  <c r="H52" i="1"/>
  <c r="I52" i="1" s="1"/>
  <c r="F56" i="1"/>
  <c r="H39" i="1"/>
  <c r="I39" i="1" s="1"/>
  <c r="I16" i="1"/>
  <c r="H44" i="1"/>
  <c r="I44" i="1" s="1"/>
  <c r="H43" i="1"/>
  <c r="G56" i="1"/>
  <c r="G28" i="1" l="1"/>
  <c r="I17" i="1"/>
  <c r="I21" i="1" s="1"/>
  <c r="I23" i="1" s="1"/>
  <c r="G27" i="1" s="1"/>
  <c r="I124" i="1"/>
  <c r="J95" i="1" s="1"/>
  <c r="I43" i="1"/>
  <c r="I56" i="1" s="1"/>
  <c r="H56" i="1"/>
  <c r="J90" i="1" l="1"/>
  <c r="J82" i="1"/>
  <c r="J89" i="1"/>
  <c r="J63" i="1"/>
  <c r="J100" i="1"/>
  <c r="J119" i="1"/>
  <c r="J121" i="1"/>
  <c r="J92" i="1"/>
  <c r="J120" i="1"/>
  <c r="J118" i="1"/>
  <c r="J98" i="1"/>
  <c r="J105" i="1"/>
  <c r="J99" i="1"/>
  <c r="J103" i="1"/>
  <c r="J110" i="1"/>
  <c r="J70" i="1"/>
  <c r="J83" i="1"/>
  <c r="J64" i="1"/>
  <c r="J112" i="1"/>
  <c r="J71" i="1"/>
  <c r="J67" i="1"/>
  <c r="J68" i="1"/>
  <c r="J116" i="1"/>
  <c r="J93" i="1"/>
  <c r="J107" i="1"/>
  <c r="J96" i="1"/>
  <c r="J75" i="1"/>
  <c r="J86" i="1"/>
  <c r="J78" i="1"/>
  <c r="J122" i="1"/>
  <c r="J106" i="1"/>
  <c r="J76" i="1"/>
  <c r="J81" i="1"/>
  <c r="J111" i="1"/>
  <c r="J94" i="1"/>
  <c r="J101" i="1"/>
  <c r="J97" i="1"/>
  <c r="J87" i="1"/>
  <c r="J113" i="1"/>
  <c r="J108" i="1"/>
  <c r="J72" i="1"/>
  <c r="J79" i="1"/>
  <c r="J104" i="1"/>
  <c r="J69" i="1"/>
  <c r="J65" i="1"/>
  <c r="J115" i="1"/>
  <c r="J80" i="1"/>
  <c r="G24" i="1"/>
  <c r="A27" i="1" s="1"/>
  <c r="A29" i="1" s="1"/>
  <c r="J66" i="1"/>
  <c r="J102" i="1"/>
  <c r="J73" i="1"/>
  <c r="J117" i="1"/>
  <c r="J123" i="1"/>
  <c r="J114" i="1"/>
  <c r="J74" i="1"/>
  <c r="J91" i="1"/>
  <c r="J77" i="1"/>
  <c r="J88" i="1"/>
  <c r="J84" i="1"/>
  <c r="J109" i="1"/>
  <c r="J85" i="1"/>
  <c r="J46" i="1"/>
  <c r="J54" i="1"/>
  <c r="J39" i="1"/>
  <c r="J40" i="1"/>
  <c r="J43" i="1"/>
  <c r="J42" i="1"/>
  <c r="J49" i="1"/>
  <c r="J47" i="1"/>
  <c r="J48" i="1"/>
  <c r="J50" i="1"/>
  <c r="J55" i="1"/>
  <c r="J45" i="1"/>
  <c r="J51" i="1"/>
  <c r="J41" i="1"/>
  <c r="J53" i="1"/>
  <c r="J44" i="1"/>
  <c r="J52" i="1"/>
  <c r="J124" i="1" l="1"/>
  <c r="G29" i="1"/>
  <c r="J56"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Barbora Kohotová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<sst xmlns="http://schemas.openxmlformats.org/spreadsheetml/2006/main" count="8058" uniqueCount="2194">
  <si>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</si>
  <si>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</si>
  <si>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</si>
  <si>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</si>
  <si>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</si>
  <si>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</si>
  <si>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</si>
  <si>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</si>
  <si>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</si>
  <si>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</si>
  <si>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</si>
  <si>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</si>
  <si>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</si>
  <si>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</si>
  <si>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</si>
  <si>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</si>
  <si>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</si>
  <si>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</si>
  <si>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</si>
  <si>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</si>
  <si>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</si>
  <si>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</si>
  <si>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</si>
  <si>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</si>
  <si>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</si>
  <si>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</si>
  <si>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</si>
  <si>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</si>
  <si>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</si>
  <si>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</si>
  <si>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</si>
  <si>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</si>
  <si>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</si>
  <si>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</si>
  <si>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</si>
  <si>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</si>
  <si>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</si>
  <si>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</si>
  <si>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</si>
  <si>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</si>
  <si>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</si>
  <si>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 xml:space="preserve"> </t>
  </si>
  <si>
    <t xml:space="preserve">Městys Nezamyslice, </t>
  </si>
  <si>
    <t>Městys Nezamyslice, Tjabinova 111, 798 26 Nezamyslice</t>
  </si>
  <si>
    <t>45193584</t>
  </si>
  <si>
    <t>Stavba</t>
  </si>
  <si>
    <t>OV 01</t>
  </si>
  <si>
    <t>Ostatní a vedlejší náklady</t>
  </si>
  <si>
    <t>0-1</t>
  </si>
  <si>
    <t>Ostatní a vedlejší náklady (bydlení)</t>
  </si>
  <si>
    <t>0-2</t>
  </si>
  <si>
    <t>Ostatní a vedlejší náklady (ostatní)</t>
  </si>
  <si>
    <t>Množ.</t>
  </si>
  <si>
    <t>VZT</t>
  </si>
  <si>
    <t>SO 01</t>
  </si>
  <si>
    <t>Bytový dům</t>
  </si>
  <si>
    <t>01-1</t>
  </si>
  <si>
    <t>Stavební část - náklady způsobilé</t>
  </si>
  <si>
    <t>01-2</t>
  </si>
  <si>
    <t>Centrála Cetin - náklady nezpůsobilé</t>
  </si>
  <si>
    <t>145</t>
  </si>
  <si>
    <t>BYTOVÝ DŮM NEZAMYSLICE Č.P.145</t>
  </si>
  <si>
    <t>D.1.4.f - 02</t>
  </si>
  <si>
    <t>PLYN</t>
  </si>
  <si>
    <t>Městys Nezamyslice, Tjabinova 111, Nezamyslice 79826</t>
  </si>
  <si>
    <t>Objekt SO 01</t>
  </si>
  <si>
    <t>SO 02</t>
  </si>
  <si>
    <t>Sklepní kóje</t>
  </si>
  <si>
    <t>02-1</t>
  </si>
  <si>
    <t>Sklepní kóje - náklady způsobilé</t>
  </si>
  <si>
    <t>SO 03</t>
  </si>
  <si>
    <t>Stavební pozemek</t>
  </si>
  <si>
    <t>03-1</t>
  </si>
  <si>
    <t>Stavební pozemek - náklady způsobilé</t>
  </si>
  <si>
    <t>03-2</t>
  </si>
  <si>
    <t>Stavební pozemek - náklady nezpůsobilé</t>
  </si>
  <si>
    <t>Celkem za stavbu</t>
  </si>
  <si>
    <t>CZK</t>
  </si>
  <si>
    <t>Rekapitulace dílů</t>
  </si>
  <si>
    <t>Typ dílu</t>
  </si>
  <si>
    <t>_1</t>
  </si>
  <si>
    <t>Zařízení</t>
  </si>
  <si>
    <t>_3</t>
  </si>
  <si>
    <t>PPr potrubí koaxiální pro odvod spalin od plynových kondenzačních spotřebičů- přetlak, mokrý provoz,</t>
  </si>
  <si>
    <t>_4</t>
  </si>
  <si>
    <t>Aramatury</t>
  </si>
  <si>
    <t>_6</t>
  </si>
  <si>
    <t>Potrubí</t>
  </si>
  <si>
    <t>_7</t>
  </si>
  <si>
    <t>Tepelné izolace</t>
  </si>
  <si>
    <t>_8</t>
  </si>
  <si>
    <t>0</t>
  </si>
  <si>
    <t>Větrání bytového domu</t>
  </si>
  <si>
    <t>01</t>
  </si>
  <si>
    <t>Trubková vedení, krabice, svorky</t>
  </si>
  <si>
    <t>02</t>
  </si>
  <si>
    <t>Ocelové konstrukce</t>
  </si>
  <si>
    <t>08</t>
  </si>
  <si>
    <t>Vodiče, šňůry a kabely měděné</t>
  </si>
  <si>
    <t>1</t>
  </si>
  <si>
    <t>Zemní práce</t>
  </si>
  <si>
    <t>10</t>
  </si>
  <si>
    <t>Pomocný a spojovací materiál</t>
  </si>
  <si>
    <t>Ukončení vodičů</t>
  </si>
  <si>
    <t>11</t>
  </si>
  <si>
    <t>Spínací, spouštěcí a regulační ústrojí</t>
  </si>
  <si>
    <t>14</t>
  </si>
  <si>
    <t>Ovládací, signální a návěstní přístroje</t>
  </si>
  <si>
    <t>19</t>
  </si>
  <si>
    <t>Rozvodnice oceloplech. a plastové</t>
  </si>
  <si>
    <t>2</t>
  </si>
  <si>
    <t>Základy a zvláštní zakládání</t>
  </si>
  <si>
    <t>20</t>
  </si>
  <si>
    <t>Svítidla a osvětlovací zařízení</t>
  </si>
  <si>
    <t>22</t>
  </si>
  <si>
    <t>Vedení uzemňovací</t>
  </si>
  <si>
    <t>Vedení uzemňovací - hromosvod</t>
  </si>
  <si>
    <t>3</t>
  </si>
  <si>
    <t>Armatury</t>
  </si>
  <si>
    <t>Svislé a kompletní konstrukce</t>
  </si>
  <si>
    <t>342</t>
  </si>
  <si>
    <t>4</t>
  </si>
  <si>
    <t>Vodorovné konstrukce</t>
  </si>
  <si>
    <t>5</t>
  </si>
  <si>
    <t>Komunikace</t>
  </si>
  <si>
    <t>61</t>
  </si>
  <si>
    <t>Úpravy povrchu, podlahy</t>
  </si>
  <si>
    <t>62</t>
  </si>
  <si>
    <t>Úpravy povrchů vnější</t>
  </si>
  <si>
    <t>63</t>
  </si>
  <si>
    <t>Podlahy a podlahové konstrukce</t>
  </si>
  <si>
    <t>64</t>
  </si>
  <si>
    <t>Výplně otvorů</t>
  </si>
  <si>
    <t>65</t>
  </si>
  <si>
    <t>Žaluzie</t>
  </si>
  <si>
    <t>8</t>
  </si>
  <si>
    <t>Trubní vedení</t>
  </si>
  <si>
    <t>9</t>
  </si>
  <si>
    <t>Ostatní konstrukce, bourání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</si>
  <si>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</si>
  <si>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</si>
  <si>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</si>
  <si>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</si>
  <si>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</si>
  <si>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</si>
  <si>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</si>
  <si>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</si>
  <si>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</si>
  <si>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</si>
  <si>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</si>
  <si>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</si>
  <si>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</si>
  <si>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</si>
  <si>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721</t>
  </si>
  <si>
    <t>Vnitřní kanalizace</t>
  </si>
  <si>
    <t>722</t>
  </si>
  <si>
    <t>Vnitřní vodovod</t>
  </si>
  <si>
    <t>725</t>
  </si>
  <si>
    <t>Zařizovací předměty</t>
  </si>
  <si>
    <t>732</t>
  </si>
  <si>
    <t>Strojovny</t>
  </si>
  <si>
    <t>734</t>
  </si>
  <si>
    <t>735</t>
  </si>
  <si>
    <t>Otopná tělesa</t>
  </si>
  <si>
    <t>762</t>
  </si>
  <si>
    <t>Konstrukce tesařské</t>
  </si>
  <si>
    <t>764</t>
  </si>
  <si>
    <t>Konstrukce klempířské</t>
  </si>
  <si>
    <t>Kotelny</t>
  </si>
  <si>
    <t>765</t>
  </si>
  <si>
    <t>Krytiny tvrdé</t>
  </si>
  <si>
    <t>766</t>
  </si>
  <si>
    <t>Konstrukce truhlářské</t>
  </si>
  <si>
    <t>767</t>
  </si>
  <si>
    <t>Konstrukce zámečnické</t>
  </si>
  <si>
    <t>771</t>
  </si>
  <si>
    <t>Podlahy z dlaždic a obklady</t>
  </si>
  <si>
    <t>776</t>
  </si>
  <si>
    <t>Podlahy povlakové</t>
  </si>
  <si>
    <t>781</t>
  </si>
  <si>
    <t>Obklady keramické</t>
  </si>
  <si>
    <t>784</t>
  </si>
  <si>
    <t>Malby</t>
  </si>
  <si>
    <t>799</t>
  </si>
  <si>
    <t>Ostatní</t>
  </si>
  <si>
    <t>Tvarovky</t>
  </si>
  <si>
    <t>M21</t>
  </si>
  <si>
    <t>M24</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</si>
  <si>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</si>
  <si>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</si>
  <si>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</si>
  <si>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</si>
  <si>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</si>
  <si>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</si>
  <si>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</si>
  <si>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</si>
  <si>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</si>
  <si>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</si>
  <si>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</si>
  <si>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</si>
  <si>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</si>
  <si>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</si>
  <si>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</si>
  <si>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</si>
  <si>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</si>
  <si>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</si>
  <si>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</si>
  <si>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</si>
  <si>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</si>
  <si>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</si>
  <si>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</si>
  <si>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</si>
  <si>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</si>
  <si>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</si>
  <si>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</si>
  <si>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</si>
  <si>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</si>
  <si>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</si>
  <si>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</si>
  <si>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</si>
  <si>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</si>
  <si>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</si>
  <si>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</si>
  <si>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20/ I</t>
  </si>
  <si>
    <t>Indiv</t>
  </si>
  <si>
    <t>VRN</t>
  </si>
  <si>
    <t>POL99_8</t>
  </si>
  <si>
    <t>Geodetické zaměření rohů stavby, stabilizace bodů a sestavení laviček.</t>
  </si>
  <si>
    <t>POP</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</si>
  <si>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</si>
  <si>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</si>
  <si>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</si>
  <si>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</si>
  <si>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</si>
  <si>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</si>
  <si>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</si>
  <si>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</si>
  <si>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</si>
  <si>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</si>
  <si>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</si>
  <si>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</si>
  <si>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</si>
  <si>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</si>
  <si>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</si>
  <si>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</si>
  <si>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005211010R</t>
  </si>
  <si>
    <t>Předání a převzetí staveniště</t>
  </si>
  <si>
    <t>Náklady spojené s účastí zhotovitele na předání a převzetí staveniště.</t>
  </si>
  <si>
    <t>005211080R</t>
  </si>
  <si>
    <t>Bezpečnostní a hygienická opatření na staveništi</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</si>
  <si>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</si>
  <si>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t>
  </si>
  <si>
    <t>Revize</t>
  </si>
  <si>
    <t>náklady spojené s provedením všech technickými normami předepsaných zkoušek a revizí stavebních konstrukcí nebo stavebních prací.</t>
  </si>
  <si>
    <t>005241010R</t>
  </si>
  <si>
    <t>Dokumentace skutečného provedení</t>
  </si>
  <si>
    <t>Náklady na vyhotovení dokumentace skutečného provedení stavby a její předání objednateli v požadované formě a požadovaném počtu.</t>
  </si>
  <si>
    <t>005241020R</t>
  </si>
  <si>
    <t>Geodetické zaměření skutečného provedení</t>
  </si>
  <si>
    <t>Náklady na provedení skutečného zaměření stavby v rozsahu nezbytném pro zápis změny do katastru nemovitostí.</t>
  </si>
  <si>
    <t>SUM</t>
  </si>
  <si>
    <t>Poznámky uchazeče k zadání</t>
  </si>
  <si>
    <t>POPUZIV</t>
  </si>
  <si>
    <t>END</t>
  </si>
  <si>
    <t>Pol__0001</t>
  </si>
  <si>
    <t>1.01 Digestoř, připojovací průměr 125, V= 270m3/h, dp=100 Pa, P=115W/230V,  možnost tří rychlostí ventilátorů, včetně zpetné klapky na výtlaku, 2kusy tukových filtrů, ě kusy uhlíkových filtrů.</t>
  </si>
  <si>
    <t>ks</t>
  </si>
  <si>
    <t>Vlastní</t>
  </si>
  <si>
    <t>Práce</t>
  </si>
  <si>
    <t>POL1_1</t>
  </si>
  <si>
    <t>Pol__0002</t>
  </si>
  <si>
    <t>1.02 Radiální ventilátorek, montáž na stěnu nebo do podhledu pod strop, připojovací průměr 100, V= 15-20m3/h, dp=100 Pa, P=8W/230V,  včetně nastavitelného doběhu ventilátoru, se zpětnou klapkou</t>
  </si>
  <si>
    <t>Pol__0003</t>
  </si>
  <si>
    <t>1.03 Radiální ventilátorek, montáž na stěnu nebo do podhledu pod strop, připojovací průměr 100, V= 15-110m3/h, dp=100 Pa, P=26W/230V,  včetně nastavitelného doběhu ventilátoru, se zpětnou klapkou</t>
  </si>
  <si>
    <t>Pol__0004</t>
  </si>
  <si>
    <t>1.02a připojovací manžeta průměr 100 (přísl. Ventilátoru)</t>
  </si>
  <si>
    <t>Pol__0005</t>
  </si>
  <si>
    <t>1.03a připojovací manžeta průměr 100 (přísl. Ventilátoru)</t>
  </si>
  <si>
    <t>Pol__0006</t>
  </si>
  <si>
    <t>1.04 Zpětná klapka kruhová O  125mm</t>
  </si>
  <si>
    <t>Pol__0007</t>
  </si>
  <si>
    <t>1.05 - Výfuková hlavice  O 160mm, s pletivem</t>
  </si>
  <si>
    <t>Pol__0008</t>
  </si>
  <si>
    <t>1.06 - Žaluzie protidešťová - výfuk - hliníková,  barva RAL - dle výběru investora 160x160 (š x v) mm, včetně pozedního rámu</t>
  </si>
  <si>
    <t>Pol__0009</t>
  </si>
  <si>
    <t>1.07 - Žaluziová klapka (150x150) - výfuk - plastová - dle výběru investora  s kruhovým připojením O 100 mm, včetně pozedního rámu</t>
  </si>
  <si>
    <t>Pol__0011</t>
  </si>
  <si>
    <t>Kruhové potrubí O 160mm</t>
  </si>
  <si>
    <t>m</t>
  </si>
  <si>
    <t>Pol__0012</t>
  </si>
  <si>
    <t>Kruhové potrubí O 125mm</t>
  </si>
  <si>
    <t>Pol__0013</t>
  </si>
  <si>
    <t>Kruhové potrubí O 100mm</t>
  </si>
  <si>
    <t>Pol__0014</t>
  </si>
  <si>
    <t>Ohebné flexi potrubí O 160mm</t>
  </si>
  <si>
    <t>Pol__0015</t>
  </si>
  <si>
    <t>Ohebné flexi potrubí O 100mm</t>
  </si>
  <si>
    <t>Pol__0016</t>
  </si>
  <si>
    <t>Oblouk kruhový segmentový O 160mm 90°</t>
  </si>
  <si>
    <t>Pol__0017</t>
  </si>
  <si>
    <t>Oblouk kruhový segmentový O 100mm 90°</t>
  </si>
  <si>
    <t>Pol__0018</t>
  </si>
  <si>
    <t>Redukce osová vni-vni O 160/O125</t>
  </si>
  <si>
    <t>Pol__0019</t>
  </si>
  <si>
    <t>Redukce osová vni-vni O 160/O100</t>
  </si>
  <si>
    <t>Pol__0020</t>
  </si>
  <si>
    <t>Redukce osová vni-vni O 125/O100</t>
  </si>
  <si>
    <t>Pol__0021</t>
  </si>
  <si>
    <t>T-kus 90°,O160-O100-O160</t>
  </si>
  <si>
    <t>Pol__0022</t>
  </si>
  <si>
    <t>T-kus 90°,O160-O125-O160</t>
  </si>
  <si>
    <t>Pol__0023</t>
  </si>
  <si>
    <t>T-kus 90°,O125-O100-O125</t>
  </si>
  <si>
    <t>Pol__0024</t>
  </si>
  <si>
    <t>Závěsy s pružným uložením VZT potrubí, spojovací, těsnící a montážní materiál</t>
  </si>
  <si>
    <t>kpl</t>
  </si>
  <si>
    <t>Pol__0026</t>
  </si>
  <si>
    <t>Potrubí pozink. sk. I včetně tvarovek</t>
  </si>
  <si>
    <t>m2</t>
  </si>
  <si>
    <t>Pol__0028</t>
  </si>
  <si>
    <t>Tepelná izolace na potrubí při průchodu nezateplenou půdou - stejná jako tep. Izolace půdy</t>
  </si>
  <si>
    <t>Pol__0029</t>
  </si>
  <si>
    <t>Zkoušky zařízení, zaregulování potrubního rozvodu VZT</t>
  </si>
  <si>
    <t>Pol__0030</t>
  </si>
  <si>
    <t>Měření množstí vzduchu včetně vyhotovení protokolu</t>
  </si>
  <si>
    <t>Pol__0031</t>
  </si>
  <si>
    <t>Projektová dokumentace skutečného stavu</t>
  </si>
  <si>
    <t>Pol__0032</t>
  </si>
  <si>
    <t>Koordinace se stavbou při prostupu VZT potrubí v průběhu provádění krovu</t>
  </si>
  <si>
    <t>174101101</t>
  </si>
  <si>
    <t>Zásyp jam, rýh, šachet se zhutněním</t>
  </si>
  <si>
    <t>m3</t>
  </si>
  <si>
    <t>POL1_</t>
  </si>
  <si>
    <t>(3,4*4,43+3,4*3,09)*0,2</t>
  </si>
  <si>
    <t>VV</t>
  </si>
  <si>
    <t>275313621</t>
  </si>
  <si>
    <t>Beton základová deska C20/25 XC2</t>
  </si>
  <si>
    <t>(3,4*4,43+3,4*3,09)*0,15</t>
  </si>
  <si>
    <t>274315222R00F</t>
  </si>
  <si>
    <t>Základové pasy C20/25 XC 2</t>
  </si>
  <si>
    <t>275313511R0D0</t>
  </si>
  <si>
    <t>58344169</t>
  </si>
  <si>
    <t>t</t>
  </si>
  <si>
    <t>SPCM</t>
  </si>
  <si>
    <t>Specifikace</t>
  </si>
  <si>
    <t>POL3_</t>
  </si>
  <si>
    <t>((3,4*4,43+3,4*3,09)*0,2)*1,7</t>
  </si>
  <si>
    <t>311271170</t>
  </si>
  <si>
    <t>Dozdívky z tvárnic plynosilikátových tl. 300 mm</t>
  </si>
  <si>
    <t>2NP : 2,0*(4*0,3*1,6+1,0*3,0)</t>
  </si>
  <si>
    <t>311238116</t>
  </si>
  <si>
    <t>Zdivo keramické 30 P+D P15 na MC 10, tl. 300 mm</t>
  </si>
  <si>
    <t>1NP : 2,8*(18,05+6,55+6,45+5,3+4,2+3,6)</t>
  </si>
  <si>
    <t>odpočet otvorů : -(2*2,0*2,15+1,35*2,15+2*1,0*2,0+1,4*2,0+0,9*2,0)</t>
  </si>
  <si>
    <t>2NP : 2,8*(1,1+0,9)</t>
  </si>
  <si>
    <t>317165112</t>
  </si>
  <si>
    <t>Překlad vysoký 70/238/1500 mm</t>
  </si>
  <si>
    <t>kus</t>
  </si>
  <si>
    <t>RTS 19/ I</t>
  </si>
  <si>
    <t>12</t>
  </si>
  <si>
    <t>317165114</t>
  </si>
  <si>
    <t>Překlad vysoký 70/238/2000 mm</t>
  </si>
  <si>
    <t>317165116</t>
  </si>
  <si>
    <t>Překlad vysoký 70/238/2500 mm</t>
  </si>
  <si>
    <t>317165130</t>
  </si>
  <si>
    <t>Překlad plochý 115/71/1000 mm</t>
  </si>
  <si>
    <t>317165131</t>
  </si>
  <si>
    <t>Překlad plochý 115/71/1250 mm</t>
  </si>
  <si>
    <t>317941123</t>
  </si>
  <si>
    <t>Osazení ocelových válcovaných nosníků  č.14-22 včetně dodávky profilu I č.14</t>
  </si>
  <si>
    <t>0,001*14,3*(3*2,0+3*2,2)</t>
  </si>
  <si>
    <t>327357110</t>
  </si>
  <si>
    <t xml:space="preserve">Bednění ztracené </t>
  </si>
  <si>
    <t>ZB 300 : (3,1+2,8+2,65+3,17+4,76)*0,75</t>
  </si>
  <si>
    <t>342248112</t>
  </si>
  <si>
    <t>Příčky keramické 11,5 P+D na MVC 5, tl. 115 mm</t>
  </si>
  <si>
    <t>1NP : 2,8*(8,9+2,1+2*3,6+4,4+1,75)</t>
  </si>
  <si>
    <t>odpočet otvorů : -(2,0*(2*0,7+2*0,8+3*0,9))</t>
  </si>
  <si>
    <t>346481112</t>
  </si>
  <si>
    <t>Zaplentování rýh, nosníků keramickým pletivem s použitím suché maltové směsi</t>
  </si>
  <si>
    <t>1,4*(2,5+2,7)</t>
  </si>
  <si>
    <t>346275113</t>
  </si>
  <si>
    <t>Přizdívky z plynosilikátu tl. 100 mm</t>
  </si>
  <si>
    <t>1NP : 2,8*(4,9+3,6+1,5+2,95+3,65+3,5)</t>
  </si>
  <si>
    <t>346275115</t>
  </si>
  <si>
    <t>Přizdívky z plynosilikátu tl. 150 mm</t>
  </si>
  <si>
    <t>1NP : 1,2*2,2</t>
  </si>
  <si>
    <t>413351211</t>
  </si>
  <si>
    <t>Podpěrná konstr. nosníků do 5 kPa - zřízení</t>
  </si>
  <si>
    <t>0,6*(1,6+1,8)</t>
  </si>
  <si>
    <t>413351212</t>
  </si>
  <si>
    <t>Podpěrná konstr. nosníků do 5 kPa - odstranění</t>
  </si>
  <si>
    <t>721176115</t>
  </si>
  <si>
    <t xml:space="preserve">Odpadní troubky plast </t>
  </si>
  <si>
    <t>DN 110 do fasády : 7,2+6,9</t>
  </si>
  <si>
    <t>3-01</t>
  </si>
  <si>
    <t>Vyklínování a dozdění mezi ocelovými nosníky</t>
  </si>
  <si>
    <t>0,14*0,6*(2,1+2,3)</t>
  </si>
  <si>
    <t>KP1</t>
  </si>
  <si>
    <t xml:space="preserve">Klempířské prvky </t>
  </si>
  <si>
    <t xml:space="preserve">m     </t>
  </si>
  <si>
    <t>KZ01</t>
  </si>
  <si>
    <t xml:space="preserve">m2    </t>
  </si>
  <si>
    <t>KZ01T</t>
  </si>
  <si>
    <t>342261122</t>
  </si>
  <si>
    <t>Příčka sádrokarton. ocel.kce, 1x oplášť. tl.105 mm desky protipožární tl. 15 mm, minerál tl. 5 cm</t>
  </si>
  <si>
    <t>2,8*(2*0,6)</t>
  </si>
  <si>
    <t>2,8*1,95-(0,8*2,0)</t>
  </si>
  <si>
    <t>2,8*2,4*(0,9*2,0)</t>
  </si>
  <si>
    <t>2,8*(1,1+4,15)-(0,8*2,0)</t>
  </si>
  <si>
    <t>Příčka sádrokarton. ocel.kce, 1x oplášť. tl.105 mm desky požár. impreg. tl. 15 mm, minerál tl. 5 cm</t>
  </si>
  <si>
    <t>2,8*(2*2,3+2,0)-(0,7*2,0)</t>
  </si>
  <si>
    <t>2,8*(2,0+2,25)-(0,7*2,0)</t>
  </si>
  <si>
    <t>2,8*(1,65+2,9)-(0,7*2,0)</t>
  </si>
  <si>
    <t>342261113</t>
  </si>
  <si>
    <t>Příčka sádrokarton. ocel.kce, 1x oplášť. tl.150 mm desky protipožární tl. 12,5 mm, minerál tl. 8 cm</t>
  </si>
  <si>
    <t>2,8*(2,4+1,95)-(0,9*2,0)</t>
  </si>
  <si>
    <t>2,8*(5,4+1,85)-(0,8*2,0)</t>
  </si>
  <si>
    <t>2,8*2,0</t>
  </si>
  <si>
    <t>2,8*(2,15+2,35)</t>
  </si>
  <si>
    <t>2,8*(2*1,75+3,15)-(0,7*2,0)</t>
  </si>
  <si>
    <t>342013225</t>
  </si>
  <si>
    <t>Příčka SDK tl.305 mm,ocel.kce,2x oplášť.,12,5mm CW 125, min. vlna 2x100 mm</t>
  </si>
  <si>
    <t>2,8*3,3*3</t>
  </si>
  <si>
    <t>347015114</t>
  </si>
  <si>
    <t>Předstěna SDK,tl.65mm,oc.kce CW,1x RFI 12,5mm,izol</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</si>
  <si>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</si>
  <si>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</si>
  <si>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</si>
  <si>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</si>
  <si>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2,8*3,0</t>
  </si>
  <si>
    <t>2,8*2,9</t>
  </si>
  <si>
    <t>2*2,8*1,5</t>
  </si>
  <si>
    <t>347015235</t>
  </si>
  <si>
    <t>Předstěna SDK,tl.127,5 mm,ocel.kce CW,2x MA 12,5mm MW 2x 60 mm standardní SDK</t>
  </si>
  <si>
    <t>2,8*(2,05+2,0)</t>
  </si>
  <si>
    <t>2,8*2,85</t>
  </si>
  <si>
    <t>1NP : 6,8</t>
  </si>
  <si>
    <t>4,6+2,7+5,6+20,8+15,8</t>
  </si>
  <si>
    <t>7,4+2,2+12,5+22,6</t>
  </si>
  <si>
    <t>2NP : 8,0+21,0</t>
  </si>
  <si>
    <t>4,4+17,0</t>
  </si>
  <si>
    <t>4,2+17,1+14,7</t>
  </si>
  <si>
    <t>7,6+12,0+16,7</t>
  </si>
  <si>
    <t>19,0+4,6</t>
  </si>
  <si>
    <t>1NP : 7,6+5,2</t>
  </si>
  <si>
    <t>2NP : 4,1+4,3+5,3+4,5</t>
  </si>
  <si>
    <t>713111221</t>
  </si>
  <si>
    <t>Montáž parozábrany, zavěšené podhl., přelep. spojů vč. dodávky fólie</t>
  </si>
  <si>
    <t>včetně dodávky fólie a spojovacích prostředků.</t>
  </si>
  <si>
    <t>180,55+1,0*56,0</t>
  </si>
  <si>
    <t>342013225R00T</t>
  </si>
  <si>
    <t>Příčka SDK tl.150 mm,ocel.kce,2x oplášť.,MA 12,5mm MW 2x50 mm standardní SDK</t>
  </si>
  <si>
    <t>2,8*1,1*(0,9*2,0)</t>
  </si>
  <si>
    <t>2,8*(1,85+3,15+1,25)-(0,8*2,0+0,9*2,0)</t>
  </si>
  <si>
    <t>2,8*(2,1+1,2)</t>
  </si>
  <si>
    <t>2,8*2,15</t>
  </si>
  <si>
    <t>2,8*(0,6+1,25)-(0,9*2,0)</t>
  </si>
  <si>
    <t>347015122R00T</t>
  </si>
  <si>
    <t>T52</t>
  </si>
  <si>
    <t>Uložení nosníků do kapes Uložení IPE 14 do kapes ve zdivu</t>
  </si>
  <si>
    <t xml:space="preserve">m3    </t>
  </si>
  <si>
    <t>0,7*0,3*0,3*8</t>
  </si>
  <si>
    <t>413941123</t>
  </si>
  <si>
    <t>Osazení válcovaných nosníků ve stropech č. 14 - 22 včetně dodávky profilu I č. 22</t>
  </si>
  <si>
    <t>N18 : 0,001*31,1*(5*5,2)</t>
  </si>
  <si>
    <t>413941125</t>
  </si>
  <si>
    <t>Osazení válcovaných nosníků ve stropech č.24 a výš včetně dodávky profilu IPE č. 40</t>
  </si>
  <si>
    <t>N1 : 0,001*66,3*(3*10,55)</t>
  </si>
  <si>
    <t>N2 : 0,001*66,3*(2*5,35)</t>
  </si>
  <si>
    <t>N3 : 0,001*66,3*5,6</t>
  </si>
  <si>
    <t>N4 : 0,001*66,3*5,88</t>
  </si>
  <si>
    <t>417321414</t>
  </si>
  <si>
    <t>Ztužující pásy a věnce z betonu železového C 25/30</t>
  </si>
  <si>
    <t>1NP : 0,25*26,35</t>
  </si>
  <si>
    <t>2NP : 0,25*(0,475+0,125+10,4)+2*0,25*0,7*6,0</t>
  </si>
  <si>
    <t>417351115</t>
  </si>
  <si>
    <t>Bednění ztužujících pásů a věnců - zřízení</t>
  </si>
  <si>
    <t>1NP : 0,3*105,0</t>
  </si>
  <si>
    <t>2NP : 0,3*(3,8+2,0+35,8+2*0,7+4*6,0)</t>
  </si>
  <si>
    <t>417351116</t>
  </si>
  <si>
    <t>Bednění ztužujících pásů a věnců - odstranění</t>
  </si>
  <si>
    <t>417361821</t>
  </si>
  <si>
    <t>447113224</t>
  </si>
  <si>
    <t>Předstěna šachtová CD 60/27 + 30 mm min. vlna + SDK 12,5 mm</t>
  </si>
  <si>
    <t>2,8*2,6*4*2+2,8*1,6*2</t>
  </si>
  <si>
    <t>451315111</t>
  </si>
  <si>
    <t>Podkladní beton - roznášecí vrstva pod zdivo na stávající základové pasy C20/25 XC2</t>
  </si>
  <si>
    <t>(17,82+3,09+2,92+3,09+2,74+6,09+4,44)*0,7*0,15</t>
  </si>
  <si>
    <t>13384430R</t>
  </si>
  <si>
    <t>1,3*8+14,6 : 0,360</t>
  </si>
  <si>
    <t>31316662R</t>
  </si>
  <si>
    <t>Kari 150x150x8</t>
  </si>
  <si>
    <t xml:space="preserve">t     </t>
  </si>
  <si>
    <t>(4,57+2,52+3,09+3,09+3,4)*1,55 : (0,473)</t>
  </si>
  <si>
    <t xml:space="preserve">(17,82+3,09+2,92+3,09+2,74+6,09+4,44)*0,6*2 : </t>
  </si>
  <si>
    <t xml:space="preserve">(3,1+2,8+2,65+3,17+4,76)*2+(3,1+2,8+2,65+3,17+4,76)*2*2*0,8 : </t>
  </si>
  <si>
    <t>413941125R00T</t>
  </si>
  <si>
    <t>Osazení válcovaných nosníků ve stropech č.24 a výš včetně dodávky profilu IPE  č. 400</t>
  </si>
  <si>
    <t>N5 : 0,001*72,2*12,4</t>
  </si>
  <si>
    <t>452311141R00T</t>
  </si>
  <si>
    <t>Podkladní beton pod základové pasy C16/20 XC2</t>
  </si>
  <si>
    <t>(4,62+2,52+3,09+3,09+3,4)*0,9*0,05</t>
  </si>
  <si>
    <t>DF2</t>
  </si>
  <si>
    <t>577141212R00FD</t>
  </si>
  <si>
    <t>TP1</t>
  </si>
  <si>
    <t>Trapézový plech lakovaný zavěšený na oc. konstrukci</t>
  </si>
  <si>
    <t>0,6*15,14</t>
  </si>
  <si>
    <t>602012112</t>
  </si>
  <si>
    <t>1NP : 2,8*18,1-(1,35*2,15+2*1,0*2,0)</t>
  </si>
  <si>
    <t>2,8*9,4-(1,4*2,0+2*1,0*2,0+0,9*2,0)</t>
  </si>
  <si>
    <t>2,8*6,75-(0,9*2,0)</t>
  </si>
  <si>
    <t>2,8*9,5-(1,4*2,0+2*1,0*2,0)</t>
  </si>
  <si>
    <t>2,8*11,6-(1,0*2,0)</t>
  </si>
  <si>
    <t>2,8*18,9-(1,0*2,0+1,9*2,3)</t>
  </si>
  <si>
    <t>2,8*16,0-(1,0*2,0+2,0*2,15)</t>
  </si>
  <si>
    <t>2,8*12,9-(2*0,8*2,0+2*0,9*2,0+1,0*2,0)</t>
  </si>
  <si>
    <t>2,8*6,0-(0,8*2,0)</t>
  </si>
  <si>
    <t>2,8*9,5-(0,8*2,0)</t>
  </si>
  <si>
    <t>2,8*14,15-(0,9*2,0+2,0+2,15)</t>
  </si>
  <si>
    <t>2,8*19,6-(0,9*2,0+1,9*2,3)</t>
  </si>
  <si>
    <t>2NP : 2,8*36,0-(4*1,6*1,6+1,8*1,8)</t>
  </si>
  <si>
    <t>602012176</t>
  </si>
  <si>
    <t>451,1475</t>
  </si>
  <si>
    <t>odpočet ker.obkladů : -(1,95*(11,8-1,0))</t>
  </si>
  <si>
    <t>-(0,6*(4,1+2*0,6))</t>
  </si>
  <si>
    <t>-(1,95*(9,5-0,8)-(2*0,8*0,6))</t>
  </si>
  <si>
    <t>-(0,6*(5,0+1,45+0,6))</t>
  </si>
  <si>
    <t>-(1,95*1,55)</t>
  </si>
  <si>
    <t>610991111</t>
  </si>
  <si>
    <t>Zakrývání výplní vnitřních otvorů</t>
  </si>
  <si>
    <t>2*1,9*2,3+1,9*1,5+1,1*2,3+2*2,0*2,15+1,35*2,15</t>
  </si>
  <si>
    <t>4*1,6*1,6+1,8*1,8+5*2,2*2,6</t>
  </si>
  <si>
    <t>612409991</t>
  </si>
  <si>
    <t>Začištění omítek kolem oken,dveří apod.</t>
  </si>
  <si>
    <t>2*2,0+1,35+6*2,15</t>
  </si>
  <si>
    <t>12*1,6+3*1,8</t>
  </si>
  <si>
    <t>612473185</t>
  </si>
  <si>
    <t>Příplatek za zabudované omítníky v ploše stěn</t>
  </si>
  <si>
    <t>632451022</t>
  </si>
  <si>
    <t>Vyrovnávací potěr MC 15, v pásu, tl. 30 mm</t>
  </si>
  <si>
    <t>1NP : 0,6*1,9+0,3*(2*2,0+1,35)</t>
  </si>
  <si>
    <t>2NP : 0,6*(4*1,6+1,8)</t>
  </si>
  <si>
    <t>602015185</t>
  </si>
  <si>
    <t>Omítka tenkovrstvá silikonová, vč. nadpraží a ostění točená, zrnitost 1,5 mm</t>
  </si>
  <si>
    <t>(76,56+186,38)-24,0</t>
  </si>
  <si>
    <t>620991121</t>
  </si>
  <si>
    <t>Zakrývání výplní vnějších otvorů z lešení</t>
  </si>
  <si>
    <t>2*1,9*2,3+1,9*1,5+2*2,0*2,15+1,35*2,15</t>
  </si>
  <si>
    <t>622315334</t>
  </si>
  <si>
    <t>Zatepl. systém, fasáda, EPS F šedý tl.140 mm zakončený stěrkou s výztužnou tkaninou</t>
  </si>
  <si>
    <t>S8 : 94,8</t>
  </si>
  <si>
    <t>S9 : 7,6*18,15-(3,05*15,2)</t>
  </si>
  <si>
    <t>odpočet centrály cenin : -24,0</t>
  </si>
  <si>
    <t>622421121</t>
  </si>
  <si>
    <t>Omítka vnější stěn, MVC, hrubá zatřená s použitím suché maltové směsi</t>
  </si>
  <si>
    <t>S8 : 94,8-(1,8*1,8)</t>
  </si>
  <si>
    <t>S9 : 7,6*18,15-(15,2*3,05+4*1,6*1,6)</t>
  </si>
  <si>
    <t>S10 : 7,2*19,5-(16,8*3,8+2*2,0*2,15+1,35*2,15)</t>
  </si>
  <si>
    <t>622315337R00T</t>
  </si>
  <si>
    <t>Zatepl. systém, fasáda,MW F šedý tl.300 mm zakončený stěrkou s výztužnou tkaninou</t>
  </si>
  <si>
    <t>631313611</t>
  </si>
  <si>
    <t>Mazanina betonová tl. 5 cm C 16/20</t>
  </si>
  <si>
    <t>Včetně vytvoření dilatačních spár, bez zaplnění.</t>
  </si>
  <si>
    <t>S1 : 0,05*(14,1+4,6+2,7+7,6+7,4+2,2+5,2)</t>
  </si>
  <si>
    <t>S2 : 0,05*(5,6+20,8+15,8+12,5+22,6)</t>
  </si>
  <si>
    <t>631319161</t>
  </si>
  <si>
    <t>Příplatek za konečnou úpravu mazanin tl. 5 cm</t>
  </si>
  <si>
    <t>631319171</t>
  </si>
  <si>
    <t>Příplatek za stržení povrchu mazaniny tl. 5 cm</t>
  </si>
  <si>
    <t>631361921</t>
  </si>
  <si>
    <t>Výztuž mazanin svařovanou sítí průměr drátu  4,0, oka 200/200 mm KA18</t>
  </si>
  <si>
    <t>mazanina tl. 50 mm : 1,2*(0,001*1,0*121,1)</t>
  </si>
  <si>
    <t>631591211</t>
  </si>
  <si>
    <t>Násyp pod podlahy vyrovnávací pískový tl. 20 mm</t>
  </si>
  <si>
    <t>S3-5, S14 : 0,02*180,55</t>
  </si>
  <si>
    <t>632418230</t>
  </si>
  <si>
    <t>Potěr ze SMS, strojní zpracování, tl. 30 mm samonivelační, vč. penetrace</t>
  </si>
  <si>
    <t>1NP : 135,9</t>
  </si>
  <si>
    <t>635111022</t>
  </si>
  <si>
    <t>Podlaha ze sádrovláknitých desek 12,5 +12,5 mm</t>
  </si>
  <si>
    <t>Umístění okrajových pásků, úprava dílců na potřebný rozměr, položení dvou vrstev z podlahových dílců, lepení spojů, sešroubování v místě spojů, zatmelení spár.</t>
  </si>
  <si>
    <t>S4, S5, S14 : 21,0+17,0+17,1+14,7+16,7+7,6+12,0</t>
  </si>
  <si>
    <t>635110051</t>
  </si>
  <si>
    <t>Montáž suchých podlah z dílců na pero a drážku</t>
  </si>
  <si>
    <t>Umístění okrajových pásků, úprava dílců na potřebný rozměr, položení jedné vrstvy podlahového dílcena pero a drážku, vyplnění spár montážní pěnou.</t>
  </si>
  <si>
    <t>S3-5, S14 : 180,55</t>
  </si>
  <si>
    <t>TZ1</t>
  </si>
  <si>
    <t>Dřevěná sloupková konstrukce</t>
  </si>
  <si>
    <t>sloupky +trámky 80x160 mm : (4*2,6+1,9*2)*4+(3*2,6+1,6*2)*2</t>
  </si>
  <si>
    <t>fošny 40x160 mm : 2,6*2*6*2</t>
  </si>
  <si>
    <t>ztužení sárovláknitá deska 2x10 mm : 2,8*2,6*4*2+2,8*1,6*2</t>
  </si>
  <si>
    <t>60715330</t>
  </si>
  <si>
    <t>Deska dřevovláknitá 1350x600x 20 mm</t>
  </si>
  <si>
    <t>1,1*180,55</t>
  </si>
  <si>
    <t>648952421</t>
  </si>
  <si>
    <t>Osazení parapetních desek lepených š. do 50 cm</t>
  </si>
  <si>
    <t>POL1_7</t>
  </si>
  <si>
    <t>4*1,6+1,8</t>
  </si>
  <si>
    <t>64-01 O1 PC</t>
  </si>
  <si>
    <t>Dveře vnější dvojdílné hliníkové vel. 1350/2150 mm viz tabulka výplní otvorů - okna, dveře, D+M předběžná cena</t>
  </si>
  <si>
    <t>64-03 O3 PC</t>
  </si>
  <si>
    <t>Okno plastové dvojdílné vel. 2000/2150 mm viz tabulka výplní otvorů - okna, dveře, D+M předběžná cena</t>
  </si>
  <si>
    <t>64-04 O4 PC</t>
  </si>
  <si>
    <t>Okno plastové dvojdílné vel. 1880/2300 mm viz tabulka výplní otvorů - okna, dveře, D+M předběžná cena</t>
  </si>
  <si>
    <t>64-05 O5 PC</t>
  </si>
  <si>
    <t>64-06 O6 PC</t>
  </si>
  <si>
    <t>Okno plastové trojdílné vel. 2260/2660 mm viz tabulka výplní otvorů - okna, dveře, D+M předběžná cena</t>
  </si>
  <si>
    <t>64-07 O7 PC</t>
  </si>
  <si>
    <t>Okno plastové jednodílné vel. 1800/1800 mm viz tabulka výplní otvorů - okna, dveře, D+M předběžná cena</t>
  </si>
  <si>
    <t>64-08 O8 PC</t>
  </si>
  <si>
    <t>Okno plastové jednodílné vel. 1600/1600 mm viz tabulka výplní otvorů - okna, dveře, D+M předběžná cena</t>
  </si>
  <si>
    <t>61198999Rx</t>
  </si>
  <si>
    <t>Deska parapetní lepená</t>
  </si>
  <si>
    <t>POL3_7</t>
  </si>
  <si>
    <t>65-01 PC</t>
  </si>
  <si>
    <t>Vnitřních žaluzie, D+M předběžná cena</t>
  </si>
  <si>
    <t>65-02 PC</t>
  </si>
  <si>
    <t>9-01 PC</t>
  </si>
  <si>
    <t>941941041</t>
  </si>
  <si>
    <t>Montáž lešení leh.řad.s podlahami,š.1,2 m, H 10 m</t>
  </si>
  <si>
    <t>S9 : 7,6*18,15</t>
  </si>
  <si>
    <t>S10 : 7,2*19,5</t>
  </si>
  <si>
    <t>1,2*(7,35+7,6)</t>
  </si>
  <si>
    <t>dopočet : 3,92</t>
  </si>
  <si>
    <t>941941191</t>
  </si>
  <si>
    <t>Příplatek za každý měsíc použití lešení k pol.1031 (3 měsíce)</t>
  </si>
  <si>
    <t>3*395,0</t>
  </si>
  <si>
    <t>941941842</t>
  </si>
  <si>
    <t>Demontáž lešení leh.řad.s podlahami,š.1,2 m,H 30 m</t>
  </si>
  <si>
    <t>941955002</t>
  </si>
  <si>
    <t>Lešení lehké pomocné, výška podlahy do 1,9 m</t>
  </si>
  <si>
    <t>247,3+31,0-6,0</t>
  </si>
  <si>
    <t>941955102</t>
  </si>
  <si>
    <t>Lešení lehké pomocné,schodiště, H podlahy do 3,5 m</t>
  </si>
  <si>
    <t>952901111</t>
  </si>
  <si>
    <t>Vyčištění budov o výšce podlaží do 4 m, cca</t>
  </si>
  <si>
    <t>130901121</t>
  </si>
  <si>
    <t>Bourání beton. schodiště před vstupem</t>
  </si>
  <si>
    <t>hl. vstup : ((0,33*0,165)*2)*1,0</t>
  </si>
  <si>
    <t>216904212</t>
  </si>
  <si>
    <t>Očištění stlačeným vzduchem zdiva a rubu kleneb</t>
  </si>
  <si>
    <t>136,0602</t>
  </si>
  <si>
    <t>622904115</t>
  </si>
  <si>
    <t>Očištění fasád tlakovou vodou složitost 3 - 5</t>
  </si>
  <si>
    <t>159,9288</t>
  </si>
  <si>
    <t>962031113</t>
  </si>
  <si>
    <t>Bourání příček z cihel pálených plných tl. 65 mm</t>
  </si>
  <si>
    <t>1NP : 2,8*(2*1,67+2*0,8+3,2)-(2*0,6*2,0)</t>
  </si>
  <si>
    <t>962031116</t>
  </si>
  <si>
    <t>Bourání příček z cihel pálených plných tl. 140 mm</t>
  </si>
  <si>
    <t>1NP : 2,8*(2*3,2+1,15+0,9+1,85)-(0,9*2,0)</t>
  </si>
  <si>
    <t>962032231</t>
  </si>
  <si>
    <t>Bourání zdiva z cihel pálených na MVC</t>
  </si>
  <si>
    <t>1NP : 2,8*(23,95+0,095+0,3+2,45)+3,3*23,85+0,7*(1,0+2*1,65)</t>
  </si>
  <si>
    <t>odpočet otvorů : -(0,55*(1,3*2,0+2*0,9*2,0)+0,35*(0,7*2,0+0,8*2,0)+0,42*2,55*2,6)</t>
  </si>
  <si>
    <t>-(0,73*(0,85*2,0+2,3*1,55+1,0*2,0)+0,2*0,95*2,0)</t>
  </si>
  <si>
    <t>-(0,2*2,07*(2*1,4+0,9+1,15+1,8+2,25)+0,45*0,95*1,95)</t>
  </si>
  <si>
    <t>-(0,7*(0,9*2,3+1,0*1,45+2*0,9*2,0+0,7*0,95+2*0,58*0,58+1,0*2,1))</t>
  </si>
  <si>
    <t>2NP : 2,65*(51,45-10,8)+4,3*10,8+0,6*1,8*1,8+4*0,07*1,88</t>
  </si>
  <si>
    <t>odpočet otvorů : -(0,35*(0,8*2,0+0,9*2,0+1,0*2,0)+2*0,55*0,9*2,0+0,35*0,92*2,04+0,2*0,9*2,0)</t>
  </si>
  <si>
    <t>-(3*0,6*1,2*1,5)</t>
  </si>
  <si>
    <t>962081141</t>
  </si>
  <si>
    <t>Bourání příček ze skleněných tvárnic tl. 15 cm</t>
  </si>
  <si>
    <t>1,0*3,0</t>
  </si>
  <si>
    <t>963042819</t>
  </si>
  <si>
    <t>Bourání schodišťových stupňů betonových</t>
  </si>
  <si>
    <t>7*1,1+4*1,15+6*1,17</t>
  </si>
  <si>
    <t>963053935</t>
  </si>
  <si>
    <t>Bourání ŽB schod.ramen monolit. zazděných oboustr.</t>
  </si>
  <si>
    <t>965043341</t>
  </si>
  <si>
    <t>Bourání podkladů bet., potěr tl. 10 cm, nad 4 m2 sbíječka mazanina tl. 8 - 10 cm s potěrem</t>
  </si>
  <si>
    <t>1NP : 0,1*(7,1+7,0+13,7+37,7+2*32,85+37,75+9,5+16,55+2*1,25+8,45+16,6)</t>
  </si>
  <si>
    <t>965081713</t>
  </si>
  <si>
    <t>Bourání dlaždic keramických tl. 1 cm, nad 1 m2 dlaždice keramické</t>
  </si>
  <si>
    <t>1NP : 7,1+7,0+13,7+16,55+2*1,25+8,45</t>
  </si>
  <si>
    <t>2NP : 17,05</t>
  </si>
  <si>
    <t>966023131</t>
  </si>
  <si>
    <t>Bourání říms kamenných tl. 30 cm, vyložení  25 cm</t>
  </si>
  <si>
    <t>968061112</t>
  </si>
  <si>
    <t>Vyvěšení dřevěných okenních křídel pl. do 1,5 m2</t>
  </si>
  <si>
    <t>2*(3*3+4*3)</t>
  </si>
  <si>
    <t>2*3+3+3+1</t>
  </si>
  <si>
    <t>968061125</t>
  </si>
  <si>
    <t>Vyvěšení dřevěných dveřních křídel pl. do 2 m2</t>
  </si>
  <si>
    <t>,</t>
  </si>
  <si>
    <t>7</t>
  </si>
  <si>
    <t>968061126</t>
  </si>
  <si>
    <t>Vyvěšení dřevěných dveřních křídel pl. nad 2 m2</t>
  </si>
  <si>
    <t>1+1</t>
  </si>
  <si>
    <t>968062246</t>
  </si>
  <si>
    <t>Vybourání dřevěných rámů oken jednoduch. pl. 4 m2</t>
  </si>
  <si>
    <t>2*1,4*2,07</t>
  </si>
  <si>
    <t>1,15*2,07</t>
  </si>
  <si>
    <t>1,8*2,07</t>
  </si>
  <si>
    <t>968062247</t>
  </si>
  <si>
    <t>Vybourání dřevěných rámů oken jednoduch. nad 4 m2</t>
  </si>
  <si>
    <t>2,25*2,07</t>
  </si>
  <si>
    <t>968062354</t>
  </si>
  <si>
    <t>Vybourání dřevěných rámů oken dvojitých pl. 1 m2</t>
  </si>
  <si>
    <t>0,7*0,95+2*0,58*0,58</t>
  </si>
  <si>
    <t>968062355</t>
  </si>
  <si>
    <t>Vybourání dřevěných rámů oken dvojitých pl. 2 m2</t>
  </si>
  <si>
    <t>1,03*1,45</t>
  </si>
  <si>
    <t>3*1,2*1,5</t>
  </si>
  <si>
    <t>968062356</t>
  </si>
  <si>
    <t>Vybourání dřevěných rámů oken dvojitých pl. 4 m2</t>
  </si>
  <si>
    <t>7*1,88*1,53+2,3*1,53</t>
  </si>
  <si>
    <t>968072455</t>
  </si>
  <si>
    <t>Vybourání kovových dveřních zárubní pl do 2 m2</t>
  </si>
  <si>
    <t>9*0,8*2,0</t>
  </si>
  <si>
    <t>3*0,9*2,0</t>
  </si>
  <si>
    <t>2*0,85*2,0</t>
  </si>
  <si>
    <t>2*0,6*2,0</t>
  </si>
  <si>
    <t>1,0*2,07</t>
  </si>
  <si>
    <t>968072456</t>
  </si>
  <si>
    <t>Vybourání kovových dveřních zárubní pl. nad 2 m2</t>
  </si>
  <si>
    <t>1,3*2,0</t>
  </si>
  <si>
    <t>0,9*2,65</t>
  </si>
  <si>
    <t>0,9*2,3</t>
  </si>
  <si>
    <t>974031167</t>
  </si>
  <si>
    <t>Vysekání rýh ve zdi cihelné 15 x 30 cm</t>
  </si>
  <si>
    <t>Včetně pomocného lešení o výšce podlahy do 1900 mm a pro zatížení do 1,5 kPa  (150 kg/m2).</t>
  </si>
  <si>
    <t>2*2,1+2*2,3</t>
  </si>
  <si>
    <t>978012191</t>
  </si>
  <si>
    <t>Otlučení omítek vnitřních rákosov.stropů do 100 %</t>
  </si>
  <si>
    <t>1NP : 7,1+7,0+13,7+37,7+2*32,85+37,75+9,5+16,55+2*1,25+8,45+16,6</t>
  </si>
  <si>
    <t>2NP : 17,05+13,35+13,7+14,5+46,6+15,9+18,35</t>
  </si>
  <si>
    <t>978013191</t>
  </si>
  <si>
    <t>Otlučení omítek vnitřních stěn v rozsahu do 100 %</t>
  </si>
  <si>
    <t>1NP : 2,8*(3,2+8,4+2,95+3,8+4,55+4,5)-(3*1,88*1,53+1,0*2,0)</t>
  </si>
  <si>
    <t>2NP : 2,65*(3,35+8,35+3,3+14,5+3,6)-(4*1,88*1,53+1,8*1,8+1,0*3,0)</t>
  </si>
  <si>
    <t>978015291</t>
  </si>
  <si>
    <t>Otlučení omítek vnějších MVC v složit.1-4 do 100 %</t>
  </si>
  <si>
    <t>6,7*18,0-(8*1,88*1,53)</t>
  </si>
  <si>
    <t>6,6*9,9-(1,0*3,0)</t>
  </si>
  <si>
    <t>712300832</t>
  </si>
  <si>
    <t>Odstranění povlakové krytiny střech do 10° 2vrstvé z ploch jednotlivě do 10 - 20 m2</t>
  </si>
  <si>
    <t>725110811</t>
  </si>
  <si>
    <t>Demontáž klozetů splachovací s nádrží</t>
  </si>
  <si>
    <t>soubor</t>
  </si>
  <si>
    <t>725210821</t>
  </si>
  <si>
    <t>Demontáž umyvadel</t>
  </si>
  <si>
    <t>725820801</t>
  </si>
  <si>
    <t>Demontáž baterie nástěnné do G 3/4</t>
  </si>
  <si>
    <t>762342811</t>
  </si>
  <si>
    <t>Demontáž laťování střech, rozteč latí do 22 cm</t>
  </si>
  <si>
    <t>764352810</t>
  </si>
  <si>
    <t>Demontáž žlabů půlkruh. rovných</t>
  </si>
  <si>
    <t>49,0+5,7+6,6+6,4</t>
  </si>
  <si>
    <t>764454803</t>
  </si>
  <si>
    <t>Demontáž odpadních trub kruhových</t>
  </si>
  <si>
    <t>2*7,5+4,4+2*2,9+7,2</t>
  </si>
  <si>
    <t>765321810</t>
  </si>
  <si>
    <t>Demontáž azbestocement.čtverců na bednění, do suti</t>
  </si>
  <si>
    <t>765332810</t>
  </si>
  <si>
    <t>Demontáž betonové krytiny, na sucho, do suti</t>
  </si>
  <si>
    <t>6,2*(4,7+5,2)</t>
  </si>
  <si>
    <t>766662811</t>
  </si>
  <si>
    <t>Demontáž truhlářských prahů dveří jednokřídlových</t>
  </si>
  <si>
    <t>766662812</t>
  </si>
  <si>
    <t>Demontáž prahů dveří 2křídlových</t>
  </si>
  <si>
    <t>767392802</t>
  </si>
  <si>
    <t>Demontáž krytin střech z plechů, šroubovaných</t>
  </si>
  <si>
    <t>11,0*2,1</t>
  </si>
  <si>
    <t>776511820</t>
  </si>
  <si>
    <t>Odstranění PVC a koberců lepených s podložkou z ploch nad 20 m2</t>
  </si>
  <si>
    <t>1NP : 37,7+2*32,85+37,75</t>
  </si>
  <si>
    <t>Odstranění PVC a koberců lepených s podložkou z ploch 10 - 20 m2</t>
  </si>
  <si>
    <t>2NP : 15,9</t>
  </si>
  <si>
    <t>Odstranění PVC a koberců lepených s podložkou z ploch do 10 m2</t>
  </si>
  <si>
    <t>1NP : 9,5</t>
  </si>
  <si>
    <t>766441821U00</t>
  </si>
  <si>
    <t>Demontáž parapetních desek</t>
  </si>
  <si>
    <t>1NP : 3*1,88+2,3+1,05</t>
  </si>
  <si>
    <t>2NP : 4*1,88+3*1,2</t>
  </si>
  <si>
    <t>96-01 PC</t>
  </si>
  <si>
    <t>Dmtž prvků na fasádě předběžná cena</t>
  </si>
  <si>
    <t>- stojan na vlajku,</t>
  </si>
  <si>
    <t>- televizní antény,</t>
  </si>
  <si>
    <t>- přívod vzduchu k plynovým topidlům pod okny,</t>
  </si>
  <si>
    <t>- venkovní osvětlení,</t>
  </si>
  <si>
    <t>- ocelové konzoly,</t>
  </si>
  <si>
    <t>- hromosvod,</t>
  </si>
  <si>
    <t>- atd. (viz fotodokumentace)</t>
  </si>
  <si>
    <t>961044111R00T</t>
  </si>
  <si>
    <t xml:space="preserve">Bourání základů  </t>
  </si>
  <si>
    <t>Základ kamenný : 3,2*0,7*1,3</t>
  </si>
  <si>
    <t>Beton podkladní : (4,74*3,4+3,28*3,41)*0,15</t>
  </si>
  <si>
    <t>411900001</t>
  </si>
  <si>
    <t>Demontáž trámového stropu včetně podhledu a podlahy z palubek</t>
  </si>
  <si>
    <t>Agregovaná položka</t>
  </si>
  <si>
    <t>POL2_</t>
  </si>
  <si>
    <t>1NP : 133,25</t>
  </si>
  <si>
    <t>2NP : 163,5</t>
  </si>
  <si>
    <t>963100013</t>
  </si>
  <si>
    <t>Bourání stropů Hurdis, I č. 16 délky do 4,0 m</t>
  </si>
  <si>
    <t>762900030</t>
  </si>
  <si>
    <t>Demontáž dřevěného krovu bez bednění</t>
  </si>
  <si>
    <t>POL2_1</t>
  </si>
  <si>
    <t>Svislé přemístění ze 2. NP, nebo 1. PP, vodorovné vnitrostaveništní přemístění do 30 m, odvoz na skládku do 10 km. Bez poplatku za skládku.</t>
  </si>
  <si>
    <t>Demontáž dřevěného krovu s bedněním</t>
  </si>
  <si>
    <t>19,0*(6,9+6,6)</t>
  </si>
  <si>
    <t>999281108</t>
  </si>
  <si>
    <t>Přesun hmot pro opravy a údržbu do výšky 12 m</t>
  </si>
  <si>
    <t>319300013</t>
  </si>
  <si>
    <t>Dodatečné vlož.izolace podřez.stroj,fólie,do 600 (700) mm cihelné zdivo tloušťky 600 mm</t>
  </si>
  <si>
    <t>10,0+6,0+1,3+3,9</t>
  </si>
  <si>
    <t>711111001</t>
  </si>
  <si>
    <t>Izolace proti vlhkosti vodor. nátěr ALP za studena 1x nátěr - včetně dodávky penetračního laku ALP</t>
  </si>
  <si>
    <t>1,15*135,9</t>
  </si>
  <si>
    <t>711112001</t>
  </si>
  <si>
    <t>Izolace proti vlhkosti svis. nátěr ALP, za studena 1x nátěr - asfaltový lak ALP ve specifikaci</t>
  </si>
  <si>
    <t>1,15*(0,3*(12,3+3,9+19,3))</t>
  </si>
  <si>
    <t>711141559</t>
  </si>
  <si>
    <t>Izolace proti vlhk. vodorovná pásy přitavením 2 vrstvy - materiál ve specifikaci</t>
  </si>
  <si>
    <t>711142559</t>
  </si>
  <si>
    <t>Izolace proti vlhkosti svislá pásy přitavením 2 vrstvy - materiál ve specifikaci</t>
  </si>
  <si>
    <t>0,3*(12,3+3,9+19,3)</t>
  </si>
  <si>
    <t>998711201</t>
  </si>
  <si>
    <t>Přesun hmot pro izolace proti vodě, výšky do 6 m</t>
  </si>
  <si>
    <t>711-01</t>
  </si>
  <si>
    <t>Napojení HI z podřezaného zdiva na novou vodorovnou HI</t>
  </si>
  <si>
    <t>62852251</t>
  </si>
  <si>
    <t>Hydroizolační pás z SBS modifikovaného asfaltu nosná vložka z PE rohože</t>
  </si>
  <si>
    <t>1,25*(135,9+10,65)</t>
  </si>
  <si>
    <t>62852265</t>
  </si>
  <si>
    <t>Hydroizolační pás z SBS modifikovaného asfaltu nosná vložka ze skelné tkaniny</t>
  </si>
  <si>
    <t>712371801</t>
  </si>
  <si>
    <t>Povlaková krytina střech do 10°, fólií PVC 1 vrstva - fólie ve specifikaci</t>
  </si>
  <si>
    <t>S7 : 1,25*16,8+0,65*15,5</t>
  </si>
  <si>
    <t>712391172</t>
  </si>
  <si>
    <t>Povlaková krytina střech do 10°, ochran. textilie 1 vrstva - materiál ve specifikaci</t>
  </si>
  <si>
    <t>765901001</t>
  </si>
  <si>
    <t>Montáž podstřešní difúzní fólie</t>
  </si>
  <si>
    <t>2*(6,0*18,8)</t>
  </si>
  <si>
    <t>998712102</t>
  </si>
  <si>
    <t>Přesun hmot pro povlakové krytiny, výšky do 12 m</t>
  </si>
  <si>
    <t>28322084</t>
  </si>
  <si>
    <t>S7 : 1,15*31,075</t>
  </si>
  <si>
    <t>67352433</t>
  </si>
  <si>
    <t>Fólie difúzní š. 1,5 m</t>
  </si>
  <si>
    <t>RTS 17/ I</t>
  </si>
  <si>
    <t>1,15*225,6</t>
  </si>
  <si>
    <t>67390503</t>
  </si>
  <si>
    <t>Geotextilie netkaná geo300 g/m2  2x50 m</t>
  </si>
  <si>
    <t>713111111</t>
  </si>
  <si>
    <t>Izolace tepelné stropů vrchem kladené volně 1 vrstva - materiál ve specifikaci</t>
  </si>
  <si>
    <t>S3, S4, S5, S14 : 180,55</t>
  </si>
  <si>
    <t>Izolace tepelné stropů vrchem kladené volně 2 vrstvy - materiál ve specifikaci</t>
  </si>
  <si>
    <t>S6 : 9,75*17,5</t>
  </si>
  <si>
    <t>713111121</t>
  </si>
  <si>
    <t>Izolace tepelné podhledů rovných spodem, drátem 1 vrstva - materiál ve specifikaci</t>
  </si>
  <si>
    <t>S6, S7 : 180,55</t>
  </si>
  <si>
    <t>180,55+1,0*53,0</t>
  </si>
  <si>
    <t>713121111</t>
  </si>
  <si>
    <t>Izolace tepelná podlah na sucho, jednovrstvá materiál ve specifikaci</t>
  </si>
  <si>
    <t>S1 : 14,1+4,6+2,7+7,6+7,4+2,2+5,2</t>
  </si>
  <si>
    <t>S2 : 5,6+20,8+15,8+12,5+22,6</t>
  </si>
  <si>
    <t>713121132</t>
  </si>
  <si>
    <t>Izolace podlah zvuková voštinová tl.60mm vč. zásypu</t>
  </si>
  <si>
    <t>Nařezání izolace na potřebný rozměr. Položení voštinové izolace na podklad, zasypání voštin a srovnání voštinového zásypu včetně dodávky izolace a zásypu.</t>
  </si>
  <si>
    <t>713131130</t>
  </si>
  <si>
    <t>Izolace tepelná stěn vložením do konstrukce</t>
  </si>
  <si>
    <t>Nařezání izolace na potřebný rouzměr. Vložení izolace do stěny bez dodávky tepelné izolace.</t>
  </si>
  <si>
    <t>Včetně pomocného lešení o výšce podlahy do 1900 mm a pro zatížení do 1,5 kPa.</t>
  </si>
  <si>
    <t>713135112</t>
  </si>
  <si>
    <t>Montáž difúzní fólie na stěny, s přelepením spojů</t>
  </si>
  <si>
    <t>S12 : 3,8*(16,8+2*1,25)+(0,7*16,8)-(5*2,2*2,6)</t>
  </si>
  <si>
    <t>713191100</t>
  </si>
  <si>
    <t>Položení separační fólie včetně dodávky fólie</t>
  </si>
  <si>
    <t>1,1*121,1</t>
  </si>
  <si>
    <t>998713102</t>
  </si>
  <si>
    <t>Přesun hmot pro izolace tepelné, výšky do 12 m</t>
  </si>
  <si>
    <t>713111221RK4x</t>
  </si>
  <si>
    <t>Montáž parozábrany, zavěšené podhl. a předstěny, přelep. spojů vč. dodávky fólie</t>
  </si>
  <si>
    <t>28375971</t>
  </si>
  <si>
    <t>Deska spádová EPS 100S</t>
  </si>
  <si>
    <t>28376503</t>
  </si>
  <si>
    <t>28376554</t>
  </si>
  <si>
    <t>Deska izolační PIR-speciální rouno 1250x625x 60 mm rovná hrana</t>
  </si>
  <si>
    <t>PIR 60 mm : 1,1*121,1</t>
  </si>
  <si>
    <t>63151400.A</t>
  </si>
  <si>
    <t>Deska z minerální plsti  tl. 40 mm</t>
  </si>
  <si>
    <t>podhled : 1,1*180,55</t>
  </si>
  <si>
    <t>63151402</t>
  </si>
  <si>
    <t>Deska z minerální plst tl. 60 mm</t>
  </si>
  <si>
    <t>S12 : 1,1*(3,8*(16,8+2*1,25)-(5*2,2*2,6))</t>
  </si>
  <si>
    <t>63151406</t>
  </si>
  <si>
    <t>Deska z minerální plsti tl. 100 mm</t>
  </si>
  <si>
    <t>63151413.A</t>
  </si>
  <si>
    <t>Deska z minerální plsti tl. 180 mm</t>
  </si>
  <si>
    <t>1,1*(2*170,625)</t>
  </si>
  <si>
    <t>67352317.A</t>
  </si>
  <si>
    <t>Fólie difúzní</t>
  </si>
  <si>
    <t>S12 : 1,15*56,5</t>
  </si>
  <si>
    <t>762131124</t>
  </si>
  <si>
    <t>762332110</t>
  </si>
  <si>
    <t>Montáž vázaných krovů pravidelných do 120 cm2</t>
  </si>
  <si>
    <t>N3 : 12*3,1</t>
  </si>
  <si>
    <t>N19 : 2*5,8+2*6,0</t>
  </si>
  <si>
    <t>762332120</t>
  </si>
  <si>
    <t>Montáž vázaných krovů pravidelných do 224 cm2</t>
  </si>
  <si>
    <t>N4 : 29*1,3</t>
  </si>
  <si>
    <t>762332130</t>
  </si>
  <si>
    <t>Montáž vázaných krovů pravidelných do 288 cm2</t>
  </si>
  <si>
    <t>N5 : 6*2,8</t>
  </si>
  <si>
    <t>N17 : 18,0</t>
  </si>
  <si>
    <t>762332140</t>
  </si>
  <si>
    <t>Montáž vázaných krovů pravidelných do 450 cm2</t>
  </si>
  <si>
    <t>N18 : 16,3</t>
  </si>
  <si>
    <t>N2 : 16,3</t>
  </si>
  <si>
    <t>762341410</t>
  </si>
  <si>
    <t>Montáž bednění střešních žlabů, prkna hrubá 32 mm včetně dodávky řeziva, prkna tl. 24 mm</t>
  </si>
  <si>
    <t>762342202</t>
  </si>
  <si>
    <t>Montáž laťování střech, vzdálenost latí do 25 cm</t>
  </si>
  <si>
    <t>762342204</t>
  </si>
  <si>
    <t>Montáž kontralatí přibitím</t>
  </si>
  <si>
    <t>762343101</t>
  </si>
  <si>
    <t>Montáž roštu pro tepelnou izolaci</t>
  </si>
  <si>
    <t>762822120</t>
  </si>
  <si>
    <t>Montáž stropnic hraněných pl. do 288 cm2</t>
  </si>
  <si>
    <t>N6 : 9*2,35</t>
  </si>
  <si>
    <t>N7 : 8*2,5</t>
  </si>
  <si>
    <t>N8 : 17*3,6</t>
  </si>
  <si>
    <t>N9 : 4*1,5</t>
  </si>
  <si>
    <t>N10 : 8*3,525</t>
  </si>
  <si>
    <t>N11 : 10*2,025</t>
  </si>
  <si>
    <t>N12 : 8*3,075</t>
  </si>
  <si>
    <t>N13 : 9*3,4</t>
  </si>
  <si>
    <t>N14 : 7*0,95</t>
  </si>
  <si>
    <t>N15 : 9*2,75</t>
  </si>
  <si>
    <t>N16 : 12*1,0</t>
  </si>
  <si>
    <t>762822130</t>
  </si>
  <si>
    <t>Montáž stropnic hraněných pl. do 450 cm2</t>
  </si>
  <si>
    <t>N17 : 16,3</t>
  </si>
  <si>
    <t>763611221</t>
  </si>
  <si>
    <t>763612131</t>
  </si>
  <si>
    <t>M.obložení stěn a podhledů z desek do tl.18mm,na sraz,šroubo. bez dodávky desek</t>
  </si>
  <si>
    <t>S5 : 1,25*16,8</t>
  </si>
  <si>
    <t>S11 : 3,05*15,25+0,65*(2*3,05+15,25)</t>
  </si>
  <si>
    <t>S12 : 3,8*16,8+1,25*(2*3,8+16,8)-(5*2,2*2,6)</t>
  </si>
  <si>
    <t>763613231</t>
  </si>
  <si>
    <t>M.záklopu (podbití) stropů z desek nad tl.18 mm,sraz,šroub. bez dodávky desek</t>
  </si>
  <si>
    <t>S6 : 156,9</t>
  </si>
  <si>
    <t>763751212</t>
  </si>
  <si>
    <t>Montáž podlah z panelů tl. do 24 cm, pl. do 10 m2 pokládané do kříže, prolepené mezi sebou</t>
  </si>
  <si>
    <t>S3 : 8,0+4,1+4,4+4,3+4,2+5,3+4,5+4,6</t>
  </si>
  <si>
    <t>763751213</t>
  </si>
  <si>
    <t>Montáž podlah z panelů tl. do 24 cm, pl. do 20 m2 pokládané do kříže, prolepené mezi sebou</t>
  </si>
  <si>
    <t>S3 : 13,8</t>
  </si>
  <si>
    <t>998762102</t>
  </si>
  <si>
    <t>Přesun hmot pro tesařské konstrukce, výšky do 12 m</t>
  </si>
  <si>
    <t>762-01 PC</t>
  </si>
  <si>
    <t>Střešní konstrukce ze sbíjených vazníků vč. impregnace, D+M předběžná cena</t>
  </si>
  <si>
    <t>762-02 PC</t>
  </si>
  <si>
    <t>3,05*15,25</t>
  </si>
  <si>
    <t>762-03 PC</t>
  </si>
  <si>
    <t>3,8*(16,8+2*1,25)-(2,6*15,8)</t>
  </si>
  <si>
    <t>595906300</t>
  </si>
  <si>
    <t>S5 : 1,1*(1,25*16,8)</t>
  </si>
  <si>
    <t>S12 : 1,1*(3,8*16,8+1,25*(2*3,8+16,8)-(5*2,2*2,6))</t>
  </si>
  <si>
    <t>60510057</t>
  </si>
  <si>
    <t>Lať profil dřevěný 60/60 mm l = 3 m a výše</t>
  </si>
  <si>
    <t>1,1*(2*(24*18,8))</t>
  </si>
  <si>
    <t>1,1*(2*(18*6,0))</t>
  </si>
  <si>
    <t>60515802Rx</t>
  </si>
  <si>
    <t>Hranol konstrukční masivní KVH NSi 30x100 mm l=5 m NSi - nepohledový, SM, kvalita S10, vlhkost 15%</t>
  </si>
  <si>
    <t>N19 : 1,1*(0,03*0,1*(2*5,8+2*6,0))</t>
  </si>
  <si>
    <t>60515805Rx</t>
  </si>
  <si>
    <t>Hranol konstrukční masivní KVH NSi 50x160 mm l=5 m NSi - nepohledový, SM, kvalita S10, vlhkost 15%</t>
  </si>
  <si>
    <t>60515817Rx</t>
  </si>
  <si>
    <t>60515824Rx</t>
  </si>
  <si>
    <t>Hranol konstrukční masivní KVH NSi 80x280 mm l=5 m NSi - nepohledový, SM, kvalita S10, vlhkost 15%</t>
  </si>
  <si>
    <t>strop.nosníky : 1,1*(0,08*0,28*255,4)</t>
  </si>
  <si>
    <t>60515851Rx</t>
  </si>
  <si>
    <t>Hranol konstrukční masivní KVH NSi 160x160mm l=5 m NSi - nepohledový, SM, kvalita S10, vlhkost 15%</t>
  </si>
  <si>
    <t>N5 : 1,1*(0,16*0,16*(6*2,8))</t>
  </si>
  <si>
    <t>N17 : 1,1*(0,16*0,16*18,0)</t>
  </si>
  <si>
    <t>60515853Rx</t>
  </si>
  <si>
    <t>Hranol konstrukční masivní KVH NSi 160x240mm l=5 m NSi - nepohledový, SM, kvalita S10, vlhkost 15%</t>
  </si>
  <si>
    <t>N18 : 1,1*(0,16*0,24*16,3)</t>
  </si>
  <si>
    <t>60515855Rx</t>
  </si>
  <si>
    <t>Hranol konstrukční masivní KVH NSi 160x280mm l=5 m NSi - nepohledový, SM, kvalita S10, vlhkost 15%</t>
  </si>
  <si>
    <t>strop.nosníky : 1,1*(0,16*0,28*16,3)</t>
  </si>
  <si>
    <t>60515855Ry</t>
  </si>
  <si>
    <t>Hranol konstrukční masivní KVH NSi 200x300mm l=5 m NSi - nepohledový, SM, kvalita S10, vlhkost 15%</t>
  </si>
  <si>
    <t>N2 : 1,1*(0,2*0,3*16,3)</t>
  </si>
  <si>
    <t>60725035Rx</t>
  </si>
  <si>
    <t>Deska dřevoštěpková OSB ECO 3 N tl. 20 mm</t>
  </si>
  <si>
    <t>S13 záklop 2x : 1,1*(2*(0,7*19,8))</t>
  </si>
  <si>
    <t>607250361</t>
  </si>
  <si>
    <t>Deska dřevoštěpková OSB ECO 3 N tl. 25 mm</t>
  </si>
  <si>
    <t>S3-5, S14 záklop : 1,1*180,55</t>
  </si>
  <si>
    <t>712378101</t>
  </si>
  <si>
    <t>Komínek odvětrání kanalizace s manžetou z PVC, viz tab. klempířských výrobků pro DN 125 mm</t>
  </si>
  <si>
    <t>Osazení a ukotvení komínku, přitavení těsnicí manžety.</t>
  </si>
  <si>
    <t>K14 : 4</t>
  </si>
  <si>
    <t>712378102</t>
  </si>
  <si>
    <t>K15 : 6</t>
  </si>
  <si>
    <t>731411211</t>
  </si>
  <si>
    <t>Prostup střechou + systémová hlavice komínu plynového kotle, viz tab. klempířských výrobků</t>
  </si>
  <si>
    <t>sada</t>
  </si>
  <si>
    <t>RTS 18/ II</t>
  </si>
  <si>
    <t>K16 : 1</t>
  </si>
  <si>
    <t>764322220</t>
  </si>
  <si>
    <t>Okapnička z Pz, tvrdá krytina, rš 230 mm, viz tab. klempířských výrobků</t>
  </si>
  <si>
    <t>K11 : 18,2+19,45</t>
  </si>
  <si>
    <t>K12 : 18,15+19,5</t>
  </si>
  <si>
    <t>764352201</t>
  </si>
  <si>
    <t>Žlaby z Pz plechu podokapní půlkruhové, rš 250 mm, viz tab. klempířských výrobků</t>
  </si>
  <si>
    <t>K21 : 6,75</t>
  </si>
  <si>
    <t>764391210</t>
  </si>
  <si>
    <t>Závětrná lišta z Pz plechu, rš 240 mm, viz tab. klempířských výrobků</t>
  </si>
  <si>
    <t>K9 : 2*0,6+2*1,17+16,65</t>
  </si>
  <si>
    <t>764391220</t>
  </si>
  <si>
    <t>Závětrná lišta z Pz plechu, rš 330 mm,viz tab. klempířských výrobků</t>
  </si>
  <si>
    <t>K10 : 2*6,2+2*6,25</t>
  </si>
  <si>
    <t>764410250</t>
  </si>
  <si>
    <t>K2 : 2*1,88</t>
  </si>
  <si>
    <t>K5 : 5*2,2</t>
  </si>
  <si>
    <t>K6 : 4*1,2</t>
  </si>
  <si>
    <t>K7, K8 : 1,8+4*1,6</t>
  </si>
  <si>
    <t>764410260</t>
  </si>
  <si>
    <t>K1 : 2*1,9</t>
  </si>
  <si>
    <t>K4 : 2,15+2,05+3,6</t>
  </si>
  <si>
    <t>764410280</t>
  </si>
  <si>
    <t>K3 : 1,78</t>
  </si>
  <si>
    <t>764454202</t>
  </si>
  <si>
    <t>Odpadní trouby z Pz plechu, kruhové, D 100 mm, viz tab. klempířských výrobků</t>
  </si>
  <si>
    <t>K13 : 2*7,5+7,2+6,9</t>
  </si>
  <si>
    <t>998764102</t>
  </si>
  <si>
    <t>Přesun hmot pro klempířské konstr., výšky do 12 m</t>
  </si>
  <si>
    <t>765322211</t>
  </si>
  <si>
    <t>Dodávka a montáž krytiny a spojovacích prostředků.</t>
  </si>
  <si>
    <t>- přiřezání šablon, čtverců, vlnovek,</t>
  </si>
  <si>
    <t>- odvětrování a zavětrování podkladní lepenky,</t>
  </si>
  <si>
    <t>- úpravy u hřebene, nároží a okapu,</t>
  </si>
  <si>
    <t>- obkrytí plošných prostupů (např. komínů, světlíků, střešních oken, ventilačních průduchů),</t>
  </si>
  <si>
    <t>- obkrytí bodových prostupů (např. nosičů, bleskosvodů, stožárů, komínových lávek, sněžníků, opěrek).</t>
  </si>
  <si>
    <t>765322290</t>
  </si>
  <si>
    <t>765328552</t>
  </si>
  <si>
    <t>Hřeben vlákocem., barevný pro šablony, složitý větrací střešní profil s kartáčem</t>
  </si>
  <si>
    <t>Dodávka a montáž hřebenáče a spojovacích prostředků.</t>
  </si>
  <si>
    <t>998765102</t>
  </si>
  <si>
    <t>Přesun hmot pro krytiny tvrdé, výšky do 12 m</t>
  </si>
  <si>
    <t>766417111</t>
  </si>
  <si>
    <t>Podkladový rošt pod obložení stěn</t>
  </si>
  <si>
    <t>S11 : 16*3,05+5*15,25</t>
  </si>
  <si>
    <t>S12 : 32*3,8+4*15,5</t>
  </si>
  <si>
    <t>766-01 T1 PC</t>
  </si>
  <si>
    <t>Vnitřní dveře 900/1970 mm vč. ocel. zárubně (vstup do bytu) s PO EI 15 C DP3, viz tab. truhl, výr. předběžná cena</t>
  </si>
  <si>
    <t xml:space="preserve">ks    </t>
  </si>
  <si>
    <t>766-02 T2 PC</t>
  </si>
  <si>
    <t>Vnitřní dveře 900/1970 mm vč. ocelové zárubně, viz tab. truhlářských výrobků, D+M předběžná cena</t>
  </si>
  <si>
    <t>766-03 T3 PC</t>
  </si>
  <si>
    <t>Vnitřní dveře 800/1970 mm vč. ocelové zárubně, viz tab. truhlářských výrobků, D+M předběžná cena</t>
  </si>
  <si>
    <t>766-04  T4 PC</t>
  </si>
  <si>
    <t>Vnitřní dveře 700/1970 mm vč. ocelové zárubně, viz tab. truhlářských výrobků, D+M předběžná cena</t>
  </si>
  <si>
    <t>766-05 T5 PC</t>
  </si>
  <si>
    <t>Vnitřní dveře 900/1970 mm vč. ocel. zárubně (technic.místnost) s PO EI 15 C DP3, viz tab. truhl.výr. předběžná cena</t>
  </si>
  <si>
    <t>766-07 PC</t>
  </si>
  <si>
    <t>766-08 PC</t>
  </si>
  <si>
    <t>Kuchyňská linka (byt 1), D+M předběžná cena</t>
  </si>
  <si>
    <t>766-09 PC</t>
  </si>
  <si>
    <t>Kuchyňská linka (byt 2), D+M předběžná cena</t>
  </si>
  <si>
    <t>766-10 PC</t>
  </si>
  <si>
    <t>Kuchyňská linka (byt 3), D+M předběžná cena</t>
  </si>
  <si>
    <t>766-11 PC</t>
  </si>
  <si>
    <t>Kuchyňská linka (byt 4), D+M předběžná cena</t>
  </si>
  <si>
    <t>766-12 PC</t>
  </si>
  <si>
    <t>Kuchyňská linka (byt 5), D+M předběžná cena</t>
  </si>
  <si>
    <t>766-13 PC</t>
  </si>
  <si>
    <t>Kuchyňská linka (byt 6), D+M předběžná cena</t>
  </si>
  <si>
    <t>RTS 19/ II</t>
  </si>
  <si>
    <t>767-01 Z1 PC</t>
  </si>
  <si>
    <t>Hlavní domovní schodiště, viz tab. zámečnických výrobků, D+M předběžná cena</t>
  </si>
  <si>
    <t>767-02 Z2 PC</t>
  </si>
  <si>
    <t>Vnitřní ocelové zábradlí, viz tab. zámečnických výrobků, D+M předběžná cena</t>
  </si>
  <si>
    <t>767-03 Z3 PC</t>
  </si>
  <si>
    <t>Vnějšího ocelové madlo, viz tab. zámečnických výrobků, D+M předběžná cena</t>
  </si>
  <si>
    <t>767-05 Z5 PC</t>
  </si>
  <si>
    <t>Zvonkové tablo, viz tab. zámečnických výrobků, D+M  předběžná cena</t>
  </si>
  <si>
    <t>767-06 Z6 PC</t>
  </si>
  <si>
    <t>Poštovní schránka, viz tab. zámečnických výrobků, D+M předběžná cena</t>
  </si>
  <si>
    <t>767-07 Z7 PC</t>
  </si>
  <si>
    <t>Elektroměrová skříň, viz tab. zámečnických výrobků, D+M předběžná cena</t>
  </si>
  <si>
    <t>767-08 Z8 PC</t>
  </si>
  <si>
    <t>Vnější přípojková skříň, viz tab. zámečnických výrobků, D+M předběžná cena</t>
  </si>
  <si>
    <t>711212002</t>
  </si>
  <si>
    <t>Stěrka hydroizolační těsnicí hmotou - dlažby pružná hydroizolace</t>
  </si>
  <si>
    <t>S1 : 7,6+5,2</t>
  </si>
  <si>
    <t>S3 : 4,1+4,3+5,3+4,5</t>
  </si>
  <si>
    <t>771315113</t>
  </si>
  <si>
    <t>S3 : 8,0+4,1+4,4+4,3+4,2+5,3+4,5+12,7+4,6</t>
  </si>
  <si>
    <t>S14 : 7,6</t>
  </si>
  <si>
    <t>771101210</t>
  </si>
  <si>
    <t>Penetrace podkladu pod dlažby</t>
  </si>
  <si>
    <t>soklíky : 0,1*103,05</t>
  </si>
  <si>
    <t>771475014</t>
  </si>
  <si>
    <t>Obklad soklíků keram.rovných, tmel,výška 10 cm</t>
  </si>
  <si>
    <t>771479001</t>
  </si>
  <si>
    <t>Řezání dlaždic keramických pro soklíky</t>
  </si>
  <si>
    <t>18,3-(1,35+2*1,0)</t>
  </si>
  <si>
    <t>9,4-(1,4+2*1,0+0,9)</t>
  </si>
  <si>
    <t>6,75-0,9</t>
  </si>
  <si>
    <t>12,9-(1,0+2*0,8+2*0,9)</t>
  </si>
  <si>
    <t>6,0-0,8</t>
  </si>
  <si>
    <t>20,5-(1,0+0,8+1,55)</t>
  </si>
  <si>
    <t>9,7-(1,0+0,9+0,8)</t>
  </si>
  <si>
    <t>8,2-(1,0+0,9+0,8)</t>
  </si>
  <si>
    <t>15,2-(0,8+2*0,9+1,0)</t>
  </si>
  <si>
    <t>8,6-1,0</t>
  </si>
  <si>
    <t>19,6-(5*1,0)</t>
  </si>
  <si>
    <t>771575109</t>
  </si>
  <si>
    <t>Montáž podlah keram.,hladké, 30x30 cm do flexi tmele</t>
  </si>
  <si>
    <t>771578011</t>
  </si>
  <si>
    <t>Spára podlaha - stěna, silikonem</t>
  </si>
  <si>
    <t>18,3+9,4+6,75+12,9+6,0+20,5+9,7+8,2+15,2+8,6+19,6</t>
  </si>
  <si>
    <t>11,6+9,5+8,2+8,3+9,5+8,9</t>
  </si>
  <si>
    <t>771579793</t>
  </si>
  <si>
    <t>Příplatek za spárovací hmotu - plošně</t>
  </si>
  <si>
    <t>113,805-31,0</t>
  </si>
  <si>
    <t>771579795</t>
  </si>
  <si>
    <t>Příplatek za spárování vodotěsnou hmotou - plošně</t>
  </si>
  <si>
    <t>998771102</t>
  </si>
  <si>
    <t>Přesun hmot pro podlahy z dlaždic, výšky do 12 m</t>
  </si>
  <si>
    <t>771-01 PC</t>
  </si>
  <si>
    <t>Keramická dlažba odolná proti mechanickému poškození předběžná cena</t>
  </si>
  <si>
    <t>1,2*113,805</t>
  </si>
  <si>
    <t>771-02 PC</t>
  </si>
  <si>
    <t>Doplňky ke keramické dlažbě předběžná cena</t>
  </si>
  <si>
    <t>776101115</t>
  </si>
  <si>
    <t>Vyrovnání podkladů samonivelační hmotou</t>
  </si>
  <si>
    <t>776101121</t>
  </si>
  <si>
    <t>Provedení penetrace podkladu pod.povlak.podlahy</t>
  </si>
  <si>
    <t>175,8+0,1*149,4</t>
  </si>
  <si>
    <t>776421100</t>
  </si>
  <si>
    <t>Lepení podlahových soklíků z PVC a vinylu pouze lepení - soklík ve specifikaci</t>
  </si>
  <si>
    <t>1NP : 9,5-(1,4+2*1,0)</t>
  </si>
  <si>
    <t>18,9-(1,0+1,9)</t>
  </si>
  <si>
    <t>16,4-(1,0+2,0)</t>
  </si>
  <si>
    <t>14,55-(0,9+2,0)</t>
  </si>
  <si>
    <t>19,6-(0,9+1,9)</t>
  </si>
  <si>
    <t>2NP : 19,95-(2,2+1,55)</t>
  </si>
  <si>
    <t>17,1-(2,2+0,9)</t>
  </si>
  <si>
    <t>18,9-(2,2+2*0,9)</t>
  </si>
  <si>
    <t>16,15-(2,2+0,9)</t>
  </si>
  <si>
    <t>17,2-(2,2+0,9)</t>
  </si>
  <si>
    <t>14,1-0,9</t>
  </si>
  <si>
    <t>776521100</t>
  </si>
  <si>
    <t>S4, S5 : 21,0+17,0+17,1+14,7+16,7</t>
  </si>
  <si>
    <t>S14 : 12,0</t>
  </si>
  <si>
    <t>998776102</t>
  </si>
  <si>
    <t>Přesun hmot pro podlahy povlakové, výšky do 12 m</t>
  </si>
  <si>
    <t>28412231</t>
  </si>
  <si>
    <t>Podlahovina PVC heterogenní nášlapná vrstva 0,25 mm, oblast použití 23,31</t>
  </si>
  <si>
    <t>1,1*(77,3+0,1*63,95)</t>
  </si>
  <si>
    <t>28412232</t>
  </si>
  <si>
    <t>Podlahovina PVC heterogenní nášlapná vrstva 0,35 mm, oblast použití 23,32</t>
  </si>
  <si>
    <t>1,1*(98,5+0,1*85,45)</t>
  </si>
  <si>
    <t>1,5*0,9+2,0*(1,0+1,2)</t>
  </si>
  <si>
    <t>2*(1,5*(0,9+2*0,9+1,75))</t>
  </si>
  <si>
    <t>2*(1,5*0,9+2,0*(2*1,0))</t>
  </si>
  <si>
    <t>1,5*(0,9+2*0,9+1,55)</t>
  </si>
  <si>
    <t>781101210</t>
  </si>
  <si>
    <t>Penetrace podkladu pod obklady</t>
  </si>
  <si>
    <t>1,95*(11,8-1,0)</t>
  </si>
  <si>
    <t>0,6*(4,1+2*0,6)</t>
  </si>
  <si>
    <t>1,95*(9,5-0,8)-(2*0,8*0,6)</t>
  </si>
  <si>
    <t>0,6*(5,0+1,45+0,6)</t>
  </si>
  <si>
    <t>1,95*(8,2-0,8)</t>
  </si>
  <si>
    <t>0,6*(2,05+2*0,6)</t>
  </si>
  <si>
    <t>1,95*(8,3-0,8)</t>
  </si>
  <si>
    <t>0,6*(1,15+2*0,6)</t>
  </si>
  <si>
    <t>0,6*(2,1+1,35+2*0,6)</t>
  </si>
  <si>
    <t>1,95*(8,9-0,8)-(2*0,8*0,6)</t>
  </si>
  <si>
    <t>0,6*(3,0+2*0,6)</t>
  </si>
  <si>
    <t>781419706</t>
  </si>
  <si>
    <t>Příplatek za spárovací vodotěsnou hmotu - plošně</t>
  </si>
  <si>
    <t>781475114</t>
  </si>
  <si>
    <t>Obklad vnitřní stěn keramický, do tmele, 20x20 cm</t>
  </si>
  <si>
    <t>781779705</t>
  </si>
  <si>
    <t>113,04-36,175</t>
  </si>
  <si>
    <t>998781102</t>
  </si>
  <si>
    <t>Přesun hmot pro obklady keramické, výšky do 12 m</t>
  </si>
  <si>
    <t>781-01 PC</t>
  </si>
  <si>
    <t>Keramický obklad vnitřních stěn předběžná cena</t>
  </si>
  <si>
    <t>1,2*113,04</t>
  </si>
  <si>
    <t>781-02 PC</t>
  </si>
  <si>
    <t>Doplňky ke keramickým obkladům předběžná cena</t>
  </si>
  <si>
    <t>784161401</t>
  </si>
  <si>
    <t>Penetrace podkladu 1x</t>
  </si>
  <si>
    <t>SDK podhledy : 247,3+31,0</t>
  </si>
  <si>
    <t>stěny : 785,585</t>
  </si>
  <si>
    <t>784452361</t>
  </si>
  <si>
    <t>Malba směsí tekutou 2x, míst. do 3,8 m stěny a předstěny</t>
  </si>
  <si>
    <t>RTS 12/ I</t>
  </si>
  <si>
    <t>omítky : 403,65</t>
  </si>
  <si>
    <t>SDK příčky : 2*(32,416+38,92+38,284+43,96+29,08+35,42)</t>
  </si>
  <si>
    <t>SDK předstěny : 16,52+27,72+24,88</t>
  </si>
  <si>
    <t>odpočet ker.obkladů : -113,04</t>
  </si>
  <si>
    <t>odpočet ker.soklíků : -(0,1*103,05)</t>
  </si>
  <si>
    <t>784452371</t>
  </si>
  <si>
    <t>Malba směsí tekutou 2x, míst. do 3,8 m stropy, podhledy</t>
  </si>
  <si>
    <t>POL1_9</t>
  </si>
  <si>
    <t>979011111</t>
  </si>
  <si>
    <t>Svislá doprava suti a vybour. hmot za 2.NP a 1.PP</t>
  </si>
  <si>
    <t>979081111</t>
  </si>
  <si>
    <t>Odvoz suti a vybour. hmot na skládku do 1 km</t>
  </si>
  <si>
    <t>Včetně naložení na dopravní prostředek a složení na skládku, bez poplatku za skládku.</t>
  </si>
  <si>
    <t>979081121</t>
  </si>
  <si>
    <t>Příplatek k odvozu za každý další 1 km</t>
  </si>
  <si>
    <t>979082111</t>
  </si>
  <si>
    <t>Vnitrostaveništní doprava suti do 10 m</t>
  </si>
  <si>
    <t>979082121</t>
  </si>
  <si>
    <t>Příplatek k vnitrost. dopravě suti za dalších 5 m</t>
  </si>
  <si>
    <t>979990201</t>
  </si>
  <si>
    <t>Poplatek za skládku suti -azbestocementové výrobky</t>
  </si>
  <si>
    <t>střešní šablony : 3,591</t>
  </si>
  <si>
    <t>979999999</t>
  </si>
  <si>
    <t>Poplatek za skládku 10 % příměsí</t>
  </si>
  <si>
    <t>621,94583-3,591</t>
  </si>
  <si>
    <t>139601102</t>
  </si>
  <si>
    <t>Ruční výkop jam, rýh a šachet v hornině tř. 3</t>
  </si>
  <si>
    <t>kolem centrály cenin : 0,5*0,5*(5,7+0,5+6,0)</t>
  </si>
  <si>
    <t>162301102</t>
  </si>
  <si>
    <t>Vodorovné přemístění výkopku z hor.1-4 do 1000 m</t>
  </si>
  <si>
    <t>162701109</t>
  </si>
  <si>
    <t>Příplatek k vod. přemístění hor.1-4 za další 1 km</t>
  </si>
  <si>
    <t>162201203</t>
  </si>
  <si>
    <t>Vodorovné přemíst.výkopku, kolečko hor.1-4, do 10m</t>
  </si>
  <si>
    <t>162201210</t>
  </si>
  <si>
    <t>Příplatek za dalš.10 m, kolečko, výkop. z hor.1- 4</t>
  </si>
  <si>
    <t>171201201</t>
  </si>
  <si>
    <t>Uložení sypaniny na skládku (pozemek)</t>
  </si>
  <si>
    <t>199000002</t>
  </si>
  <si>
    <t>Poplatek za skládku horniny 1- 4</t>
  </si>
  <si>
    <t>násyp (směs hlína kámen) : (3,4*4,43+3,4*3,09)*0,2</t>
  </si>
  <si>
    <t>1.3.1 : 2*(0,75*1,55)+1,8*(1,0*2,0)</t>
  </si>
  <si>
    <t>ZJ1</t>
  </si>
  <si>
    <t xml:space="preserve">Zajištění proti průniku srážkové vlhkosti </t>
  </si>
  <si>
    <t>1,1*2,3</t>
  </si>
  <si>
    <t>S8 : 3,0*6,0</t>
  </si>
  <si>
    <t>S9 : 3,0*2,0</t>
  </si>
  <si>
    <t>64-02 O2 PC</t>
  </si>
  <si>
    <t>Dveře vnější jednodílné hliníkové vel. 1100/2300 mm viz tabulka výplní otvorů - okna, dveře, D+M předběžná cena</t>
  </si>
  <si>
    <t>K2 : 1,1</t>
  </si>
  <si>
    <t>764905202RT1H</t>
  </si>
  <si>
    <t>767-09 Z9 PC</t>
  </si>
  <si>
    <t>Venkovní schodiště s podestou, viz tab. zámečnických výrobků, D+M předběžná cena</t>
  </si>
  <si>
    <t>Poplatek za skládku 10 % příměsí - DUFONEV Brno</t>
  </si>
  <si>
    <t>123100010</t>
  </si>
  <si>
    <t>Výkop zářezu pro podzemní vedení v hornině 1-4 naložení, odvoz 1 km, uložení na skládku</t>
  </si>
  <si>
    <t>213151121</t>
  </si>
  <si>
    <t>Obalení vsakovacích bloků geotextílií</t>
  </si>
  <si>
    <t>213150010RACT1</t>
  </si>
  <si>
    <t>Vsakovací nádrž pro rodinný dům, plocha střechy 200m2, zpevněná plocha 160 m2</t>
  </si>
  <si>
    <t>597093312</t>
  </si>
  <si>
    <t>597093323</t>
  </si>
  <si>
    <t>597093334</t>
  </si>
  <si>
    <t>Čelo s nátrubkem PE-HD DN 200 pro žlab ACO S 200 K</t>
  </si>
  <si>
    <t>597101113</t>
  </si>
  <si>
    <t>Montáž odvodňovacího žlabu - polymerbeton D 400 včetně beton. lože C16/20,zatížení C 250, D 400 kN</t>
  </si>
  <si>
    <t>893111111</t>
  </si>
  <si>
    <t>Šachta vodoměrná prefa 1,2 x 0,9 m, výška 1,5 m</t>
  </si>
  <si>
    <t>899711122</t>
  </si>
  <si>
    <t>Fólie výstražná z PVC šedá, šířka 30 cm</t>
  </si>
  <si>
    <t>831230110</t>
  </si>
  <si>
    <t>Vodovodní přípojka z trub polyetylénových D 40-63</t>
  </si>
  <si>
    <t>831350111</t>
  </si>
  <si>
    <t>Kanalizační přípojka z trub PVC, D 125 mm rýha šířky 0,8 m, hloubky 1,2 m</t>
  </si>
  <si>
    <t>831350113</t>
  </si>
  <si>
    <t>Kanalizační přípojka z trub PVC, D 160 mm</t>
  </si>
  <si>
    <t>Kanalizační přípojka z trub PVC, D 160 mm rýha šířky 0,8 m, hloubky 1,2 m</t>
  </si>
  <si>
    <t>894431311</t>
  </si>
  <si>
    <t>Šachta, D 425 mm, dl.šach.roury 1,50 m, přímá</t>
  </si>
  <si>
    <t>894431412</t>
  </si>
  <si>
    <t>Šachta D 600 mm, dl.šach.roury 1,00 m, 1 přítok dno KG D 160 mm, poklop litina 40 t</t>
  </si>
  <si>
    <t>28314148</t>
  </si>
  <si>
    <t>Fólie výstražná pro vodu š. 300 mm bílá</t>
  </si>
  <si>
    <t>34141302</t>
  </si>
  <si>
    <t>Vodič silový pevné uložení CYY 4,0 mm2</t>
  </si>
  <si>
    <t>721176102</t>
  </si>
  <si>
    <t>Potrubí HT připojovací D 40 x 1,8 mm</t>
  </si>
  <si>
    <t>721176103</t>
  </si>
  <si>
    <t>Potrubí HT připojovací D 50 x 1,8 mm</t>
  </si>
  <si>
    <t>721176105</t>
  </si>
  <si>
    <t>Potrubí HT připojovací D 110 x 2,7 mm</t>
  </si>
  <si>
    <t>721176114</t>
  </si>
  <si>
    <t>Potrubí HT odpadní svislé D 75 x 1,9 mm</t>
  </si>
  <si>
    <t>Potrubí HT odpadní svislé D 110 x 2,7 mm</t>
  </si>
  <si>
    <t>721176116</t>
  </si>
  <si>
    <t>Potrubí HT odpadní svislé D 125 x 3,1 mm</t>
  </si>
  <si>
    <t>721242110</t>
  </si>
  <si>
    <t>Lapač střešních splavenin PP HL600, kloub zápachová klapka, koš na listí, DN 125</t>
  </si>
  <si>
    <t>721290112</t>
  </si>
  <si>
    <t>Zkouška těsnosti kanalizace vodou DN 200</t>
  </si>
  <si>
    <t>998721102</t>
  </si>
  <si>
    <t>Přesun hmot pro vnitřní kanalizaci, výšky do 12 m</t>
  </si>
  <si>
    <t>721100011</t>
  </si>
  <si>
    <t>Kanalizace vnitřní, PVC, D 110 mm, zemní práce rýha 30 x 40 cm</t>
  </si>
  <si>
    <t>721100012</t>
  </si>
  <si>
    <t>Kanalizace vnitřní, PVC, D 125 mm, zemní práce rýha 30 x 40 cm</t>
  </si>
  <si>
    <t>721100013</t>
  </si>
  <si>
    <t>Kanalizace vnitřní, PVC, D 160 mm, zemní práce rýha 40 x 50 cm</t>
  </si>
  <si>
    <t>722172411</t>
  </si>
  <si>
    <t>Potrubí z PPR, D 20 x 2,8 mm, PN 16, vč.zed.výpom.</t>
  </si>
  <si>
    <t>722172412</t>
  </si>
  <si>
    <t>Potrubí z PPR, D 25 x 3,5 mm, PN 16, vč.zed.výpom.</t>
  </si>
  <si>
    <t>722172413</t>
  </si>
  <si>
    <t>Potrubí z PPR, D 32 x 4,4 mm, PN 16, vč.zed.výpom.</t>
  </si>
  <si>
    <t>722172414</t>
  </si>
  <si>
    <t>Potrubí z PPR, D 40 x 5,5 mm, PN 16, vč.zed.výpom.</t>
  </si>
  <si>
    <t>722172415</t>
  </si>
  <si>
    <t>Potrubí z PPR, D 50 x 6,9 mm, PN 16, vč.zed.výpom.</t>
  </si>
  <si>
    <t>722182001</t>
  </si>
  <si>
    <t>Montáž izol.skruží na potrubí přímé DN 25,sam.spoj samolepicí spoj nebo rychlouzávěr</t>
  </si>
  <si>
    <t>722224111</t>
  </si>
  <si>
    <t>Kohouty plnicí a vypouštěcí DN 15</t>
  </si>
  <si>
    <t>722235645</t>
  </si>
  <si>
    <t>722249104</t>
  </si>
  <si>
    <t>Montáž armatury požární - hydrant  G 6/4</t>
  </si>
  <si>
    <t>722264113</t>
  </si>
  <si>
    <t>722269113</t>
  </si>
  <si>
    <t>Montáž vodoměru závitového jdnovt. suchob. G1"</t>
  </si>
  <si>
    <t>722280106</t>
  </si>
  <si>
    <t>Tlaková zkouška vodovodního potrubí DN 32</t>
  </si>
  <si>
    <t>722290234</t>
  </si>
  <si>
    <t>Proplach a dezinfekce vodovod.potrubí DN 80</t>
  </si>
  <si>
    <t>998722102</t>
  </si>
  <si>
    <t>Přesun hmot pro vnitřní vodovod, výšky do 12 m</t>
  </si>
  <si>
    <t>722100005</t>
  </si>
  <si>
    <t>Vodovod, potrubí ocelové pozink. DN 40, ochrana</t>
  </si>
  <si>
    <t>283771028</t>
  </si>
  <si>
    <t>283771093</t>
  </si>
  <si>
    <t>283771128</t>
  </si>
  <si>
    <t>2837711524</t>
  </si>
  <si>
    <t>283771166</t>
  </si>
  <si>
    <t>28654310</t>
  </si>
  <si>
    <t>Přechodka dGK kovový závit vnitřní d 50x6/4" PPR</t>
  </si>
  <si>
    <t>28654331</t>
  </si>
  <si>
    <t>Ventil přímý plastový d 25 mm PPR</t>
  </si>
  <si>
    <t>28654332</t>
  </si>
  <si>
    <t>Ventil přímý plastový d 32 mm PPR</t>
  </si>
  <si>
    <t>28654334</t>
  </si>
  <si>
    <t>Ventil přímý plastový d 50 mm PPR</t>
  </si>
  <si>
    <t>28654400</t>
  </si>
  <si>
    <t>Nástěnka průchozí d 20x1/2" PPR</t>
  </si>
  <si>
    <t>28654741</t>
  </si>
  <si>
    <t>HL136N sifon kondenzační DN 40  PP vodorovný odtok stavební výška 95 mm</t>
  </si>
  <si>
    <t>44982614</t>
  </si>
  <si>
    <t>Hydrantový systém s hadicí D25/30+RHP, plná dvířka</t>
  </si>
  <si>
    <t>55141103</t>
  </si>
  <si>
    <t>725034132</t>
  </si>
  <si>
    <t>725019101</t>
  </si>
  <si>
    <t>725823111</t>
  </si>
  <si>
    <t>Baterie umyvadlová stoján. ruční, bez otvír.odpadu standardní</t>
  </si>
  <si>
    <t>725860182</t>
  </si>
  <si>
    <t>Sifon pračkový HL405, D 40/50 mm podomítková uzávěrka s přípojem vody 1/2"</t>
  </si>
  <si>
    <t>998725102</t>
  </si>
  <si>
    <t>Přesun hmot pro zařizovací předměty, výšky do 12 m</t>
  </si>
  <si>
    <t>725100002</t>
  </si>
  <si>
    <t>Dřez, baterie, zápachová uzávěrka</t>
  </si>
  <si>
    <t>725100003</t>
  </si>
  <si>
    <t>725100005</t>
  </si>
  <si>
    <t>725100001</t>
  </si>
  <si>
    <t>Umyvadlo, baterie, zápachová uzávěrka</t>
  </si>
  <si>
    <t>55162150.A</t>
  </si>
  <si>
    <t>HL21 Vtok se zápachovou uzávěrkou DN 30</t>
  </si>
  <si>
    <t>732421313</t>
  </si>
  <si>
    <t>734253117</t>
  </si>
  <si>
    <t>Trubka HT d32 x 1m</t>
  </si>
  <si>
    <t>POL3_0</t>
  </si>
  <si>
    <t>1R</t>
  </si>
  <si>
    <t>Měděná trubka  polotvrdá d22x1</t>
  </si>
  <si>
    <t>STROJ</t>
  </si>
  <si>
    <t>Stroj</t>
  </si>
  <si>
    <t>POL6_</t>
  </si>
  <si>
    <t>2R</t>
  </si>
  <si>
    <t>PE ochranná trubka korugovaná DN32</t>
  </si>
  <si>
    <t>Příchytka kovová jednošroubová O20-25, vč. Šroubu a hmoždinky</t>
  </si>
  <si>
    <t>Ocelový profil L30x30x3</t>
  </si>
  <si>
    <t xml:space="preserve">9        </t>
  </si>
  <si>
    <t>Kulový kohout rohový 1"FF plyn</t>
  </si>
  <si>
    <t>RTS 13/ I</t>
  </si>
  <si>
    <t>Kulový kohout 1/2"FF plyn</t>
  </si>
  <si>
    <t>Cu koleno d22 x 90°</t>
  </si>
  <si>
    <t xml:space="preserve">kus   </t>
  </si>
  <si>
    <t>Cu přechod d22 x G1/2" vnější</t>
  </si>
  <si>
    <t>6</t>
  </si>
  <si>
    <t>Cu přechod d22 x G1" vnější</t>
  </si>
  <si>
    <t>Šroubení topenářské 1/2" přímé mosaz</t>
  </si>
  <si>
    <t>Plynový kondenzační kotel závěsný, Al-Si teplovodní výměník, rozsah jmenovitého topného výkonu 3, 9-22 kW, NSV=108%, provozní přetlak vody pmax=6 bar, napájení 230V/50Hz, integrované oběhové</t>
  </si>
  <si>
    <t>čerpadlo s elektronickou regulací výkonu(Q=0,8 m3/h, hmax=5 m, P=33W/230V), pojistný ventil 3 bar, integrovaná zápachová uzávěrka pro odvod kondenzátu, spalinový adaptér koaxiální 80/125 s měřícími koncovkami, integrovaný regulátor hořákové automatiky, vč. ovládací jednotky s LCD displejem, vč. čidla venkovní teploty</t>
  </si>
  <si>
    <t>Uvedení pynového kondenzačního kotle do provozu autorizovanou osobou, vč. dopravy osob a administrace</t>
  </si>
  <si>
    <t>Připojovací sada pro ohřev vody v externím nepřímotopném zásobníku- trojcestný přepínací ventil se servopohonem 230 V, čidlo teploty v zásobníku TV, kabeláž, spojovací a instalační materiál</t>
  </si>
  <si>
    <t>Trubka 500 mm</t>
  </si>
  <si>
    <t>Trubka 1000 mm</t>
  </si>
  <si>
    <t>Trubka 2000 mm</t>
  </si>
  <si>
    <t>Kombinovaná sací/vyfukovací hlavice, černá, UV stabilní plast</t>
  </si>
  <si>
    <t>Závěsná objímka</t>
  </si>
  <si>
    <t>Průchodka šikmou střechou univerzální- plech/plast</t>
  </si>
  <si>
    <t>Pol__0010</t>
  </si>
  <si>
    <t>Revize spalinových cest, vč. dopravy osob, administrace</t>
  </si>
  <si>
    <t>Nepřímotopný zásobníkový ohřívač TV, stacionární, V=196 l, teplosměnná plocha S=0,95 m2, včetně systémové tepelné izolace</t>
  </si>
  <si>
    <t>Automatické doplňovací zařízení topné vody, bezčerpadlové, charakteristická hodnota průtoku Q=0,4 m3/h, pmax=10bar, tmax=70°C, vč. oddělovacího členu, vodoměru, uzavíracích armatur a konzol na stěnu</t>
  </si>
  <si>
    <t>Demineralizační kolona- tlaková Pe nádoba se středovým difuzorem s horní a dolní tryskou a připojovací hlavou, včetně konduktometru a směšovacího ventilu, umožňující nastavit poměr míchání</t>
  </si>
  <si>
    <t>surové a demineralizované vody a sledovat aktuální el. vodivost upravené vody, náplň- 37 litrů mixbedové pryskyře, pro demineralizaci 1500 litrů surové vody o tvrdosti 3,3 mmol/l, průtok 0,4 m3/h, pmax=6bar, tmax=45°C, připojení G3/4"</t>
  </si>
  <si>
    <t>Ochranný předfiltr(filtrace min. 100µm)- příslušenství demineralizační kolony</t>
  </si>
  <si>
    <t>Sestava automatického dávkování inhibitoru koroze-dávkovací čerpadlo Qmax=5l/h, pmax=5 bar+ zásobník inhibitoru 50 litrů, vodoměr Q=2,5 m3/h,</t>
  </si>
  <si>
    <t>Sestava patrového rozdělovače-sběrače, včetně zónových regulačních ventilů a mezikusů l=100 mm pro měřič tepla na sběrači, kulových kohoutů na rozdělovači, na přívodním potrubí kulový kohout a</t>
  </si>
  <si>
    <t>topenářský filtr DN25, na vratném potrubí kulový kohout DN25, pro 6 topných okruhů</t>
  </si>
  <si>
    <t>Souprava měřiče tepla ultrazvukového, závitového DN20, Qn=1,5 m3/h, včetně kalorimetrického počítadla, jímek a odporových teploměrů, šroubení a těsnění, s možností doplnění dálkového odečtu</t>
  </si>
  <si>
    <t>M-Bus nebo Wireless M-Bus- příslušenství sestavy patrového rozdělovače-sběrače</t>
  </si>
  <si>
    <t>Sada pro regulaci dodávky tepla do topného okruhu- elektrotermický pohon ON/OFF, bez proudu vypnuto 230 V, prostorový termostat s týdenním programem- příslušenstaví sestavy patrového</t>
  </si>
  <si>
    <t>rozdělovače-sběrače, vč. kabeláže, spojovacího a instalačního materiálu</t>
  </si>
  <si>
    <t>Kohout kulový-voda, DN 25,t=120°C, PN16</t>
  </si>
  <si>
    <t>Filtr topenářský, závitový DN 25,120°C, PN16</t>
  </si>
  <si>
    <t>Magnetický odlučovač nečistot, závitový, možnost vertikální i horizontální montáže, tmax=120°C, PN10 , DN25</t>
  </si>
  <si>
    <t>Vypouštěcí kohout DN 15, 120°C, PN16</t>
  </si>
  <si>
    <t>Dvojité regulační šroubení pro tělesa s integrovaným ventilem , včetně svěrného šroubení pro Cu trubky ?15 mm</t>
  </si>
  <si>
    <t>Radiátorové ventilové těleso s přednastavením hodnoty kv,PN10, t=120°C, k napojení na ocelové potrubí, DN15</t>
  </si>
  <si>
    <t>Pol__0025</t>
  </si>
  <si>
    <t>Uzavíratelné regulační šroubení s přednastavením hodnoty kv,PN10, t=120°C, k napojení na ocelové potrubí, DN15</t>
  </si>
  <si>
    <t>Termostatická hlavice kapalinová pro tělesa s integrovaným ventilem</t>
  </si>
  <si>
    <t>Pol__0027</t>
  </si>
  <si>
    <t>Termostatická hlavice kapalinová pro ventil dvouregulační</t>
  </si>
  <si>
    <t>Hlavice s ručním obvládáním pro tělesa s integrovaným ventilem</t>
  </si>
  <si>
    <t>Vyregulování ventilu nebo šroubení dvojregulačního s termostatickým ovládáním</t>
  </si>
  <si>
    <t>Automatický odvzdušňovací ventil DN15, 120°C, PN16</t>
  </si>
  <si>
    <t>Koordinace s profesí MaR- osazení jímek pro čidla tlaku, teploty</t>
  </si>
  <si>
    <t>Pol__0047</t>
  </si>
  <si>
    <t>Potrubí měď. hladké , včetně tvarovek , spojovacího materiálu, konzol rozměr 28x1,5</t>
  </si>
  <si>
    <t>Pol__0048</t>
  </si>
  <si>
    <t>dtto 18x1,0</t>
  </si>
  <si>
    <t>Pol__0049</t>
  </si>
  <si>
    <t>dtto 15x1,0</t>
  </si>
  <si>
    <t>Pol__0050</t>
  </si>
  <si>
    <t>Příplatek k potrubí měděnému do rozměru 18x1,0 mm za vedení v konstrukci podlahy, stěny, vč. koordinace se zhotovitelem stavební části</t>
  </si>
  <si>
    <t>Pol__0051</t>
  </si>
  <si>
    <t>Příplatek k potrubí měděnému za zhotovení přípojky Ć15 mm</t>
  </si>
  <si>
    <t>Pol__0052</t>
  </si>
  <si>
    <t>Tep. izolace z minerálního vlákna, kašírovaná vyztuženou Al folií, vniřní pr./tl.  28/25 mm</t>
  </si>
  <si>
    <t>Pol__0053</t>
  </si>
  <si>
    <t>dtto Ć18mm, tl. 20 mm</t>
  </si>
  <si>
    <t>Pol__0054</t>
  </si>
  <si>
    <t>dtto Ć15mm, tl. 20 mm</t>
  </si>
  <si>
    <t>Pol__0055</t>
  </si>
  <si>
    <t>Polyethylenové tepelně izolační návleky, pro měděné potrubí, včetně spojovacího a instalačního materiálu, vnitřní Ć18mm, tl. 13 mm</t>
  </si>
  <si>
    <t>Pol__0056</t>
  </si>
  <si>
    <t>dtto Ć15mm, tl. 13 mm</t>
  </si>
  <si>
    <t>Pol__0057</t>
  </si>
  <si>
    <t>Protipožární izolace pro PPr spalinové potrubí DN125/80 s protipožární odolností dle PBŘS, včetně spojovacího a instalačního materiálu</t>
  </si>
  <si>
    <t>Pol__0058</t>
  </si>
  <si>
    <t>Prostup nosným zdivem z keramických cihel do tl. 300 mm , jádrové vrtání- do průměru 80 mm pro potrubí solárního ohřevu, u podlahy, včetně povrchových úprav a začištění po montáží potrubí</t>
  </si>
  <si>
    <t>Pol__0059</t>
  </si>
  <si>
    <t>Prostup příčkami  do tl. 200 mm, do průměru 80 mm pro potrubí ÚT, včetně povrchových úprav a začištění po montáží potrubí</t>
  </si>
  <si>
    <t>Pol__0060</t>
  </si>
  <si>
    <t>Prostup SDK příčkami do tl. 200 mm, do průměru 80 mm pro potrubí ÚT, včetně povrchových úprav a začištění po montáží potrubí</t>
  </si>
  <si>
    <t>Pol__0061</t>
  </si>
  <si>
    <t>Požární ucpávky prostupů do průměru 80 mm pro potrubí ÚT, utěsnění minerální vatou, včetně povrchových úprav a začištění po montáži, s ohledem na PBŘS</t>
  </si>
  <si>
    <t>Deskové otopné těleso, včetně integrovanéhotermostatického ventilu a odvzdušnění, konzol na stěnu, připojení zespodu rozměr 21/900/600, Q=1052 W (75/65/20°C)</t>
  </si>
  <si>
    <t>Pol__0033</t>
  </si>
  <si>
    <t>Dtto 21/900/500, Q=877 W (75/65/20°C)</t>
  </si>
  <si>
    <t>Pol__0034</t>
  </si>
  <si>
    <t>Dtto 21/500/800, Q=894 W (75/65/20°C)</t>
  </si>
  <si>
    <t>Pol__0035</t>
  </si>
  <si>
    <t>Dtto 11/600/1200, Q=1202 W (75/65/20°C)</t>
  </si>
  <si>
    <t>Pol__0036</t>
  </si>
  <si>
    <t>Dtto 11/500/1000, Q=858 W (75/65/20°C)</t>
  </si>
  <si>
    <t>Pol__0037</t>
  </si>
  <si>
    <t>Dtto 11/500/500, Q=429 W (75/65/20°C)</t>
  </si>
  <si>
    <t>Pol__0038</t>
  </si>
  <si>
    <t>Dtto 11/500/400, Q=343 W (75/65/20°C)</t>
  </si>
  <si>
    <t>Pol__0039</t>
  </si>
  <si>
    <t>Trubkové otopné těleso  koupelnové, včetně odvzdušnění, konzol na stěnu, rozměr  1220/600, Q=736 W (75/65/20°C)</t>
  </si>
  <si>
    <t>Pol__0040</t>
  </si>
  <si>
    <t>Dtto 900/600, Q=543 W (75/65/20°C)</t>
  </si>
  <si>
    <t>Pol__0041</t>
  </si>
  <si>
    <t>Dtto 900/450, Q=411 W (75/65/20°C)</t>
  </si>
  <si>
    <t>Pol__0042</t>
  </si>
  <si>
    <t>Otopný lavicový konvektor,  včetně integrovanéhotermostatického ventilu a odvzdušnění, konzol, mřížky, připojení zespodu, rozměr 1200/230/230, Q=1802 W (75/65/20°C)</t>
  </si>
  <si>
    <t>Pol__0043</t>
  </si>
  <si>
    <t>Dtto 1600/230/180, Q=1895 W (75/65/20°C)</t>
  </si>
  <si>
    <t>Pol__0044</t>
  </si>
  <si>
    <t>Dtto 1400/230/180, Q=1627 W (75/65/20°C)</t>
  </si>
  <si>
    <t>Pol__0045</t>
  </si>
  <si>
    <t>Dtto 1800/230/130, Q=1261 W (75/65/20°C)</t>
  </si>
  <si>
    <t>Pol__0046</t>
  </si>
  <si>
    <t>Dtto 1400/230/130, Q=939 W (75/65/20°C)</t>
  </si>
  <si>
    <t>Pol__0062</t>
  </si>
  <si>
    <t>Topná a tlaková zkouška dle ČSN 060310</t>
  </si>
  <si>
    <t>Pol__0063</t>
  </si>
  <si>
    <t>Propláchnutí systému- objem do 0,2 m3</t>
  </si>
  <si>
    <t>Pol__0064</t>
  </si>
  <si>
    <t>Napuštění systému vodou o předepsaných parametrech a odvzdušnění systému a odvzdušnění systému</t>
  </si>
  <si>
    <t>Pol__0065</t>
  </si>
  <si>
    <t>Vyregulování otopné soustavy během zkušebního provozu- nastavení ekvitermních křivek, časových programů, parametrů oběhových čerpadel, včetně dopravy osob</t>
  </si>
  <si>
    <t>Pol__0066</t>
  </si>
  <si>
    <t>Přesuny hmot</t>
  </si>
  <si>
    <t>Pol__0067</t>
  </si>
  <si>
    <t>Nátěry pomocných konstrukcí, 2x základní barva, 1x email</t>
  </si>
  <si>
    <t>Pol__0068</t>
  </si>
  <si>
    <t>Označovací štítky na potrubí</t>
  </si>
  <si>
    <t>Pol__0069</t>
  </si>
  <si>
    <t>Ekologická likvidace odpadu</t>
  </si>
  <si>
    <t>747704OA0</t>
  </si>
  <si>
    <t>Zaškolení obsluhy</t>
  </si>
  <si>
    <t>010063</t>
  </si>
  <si>
    <t>Montáž ohebná trubka průměr 50mm</t>
  </si>
  <si>
    <t>viz výkresy - půdorysy</t>
  </si>
  <si>
    <t>010301</t>
  </si>
  <si>
    <t>Montáž - krabice přístrojová</t>
  </si>
  <si>
    <t>010322</t>
  </si>
  <si>
    <t>Montáž - krabice odbočná</t>
  </si>
  <si>
    <t>010323</t>
  </si>
  <si>
    <t>Montáž ekvipotenciální přípojnice vč. krabice</t>
  </si>
  <si>
    <t>M1</t>
  </si>
  <si>
    <t>Materiál - ohebná trubka průměr 50mm</t>
  </si>
  <si>
    <t>M2</t>
  </si>
  <si>
    <t>Materiál - krabice přístrojová kompletní</t>
  </si>
  <si>
    <t>M3</t>
  </si>
  <si>
    <t>Materiál - krabice odbočná</t>
  </si>
  <si>
    <t>M40</t>
  </si>
  <si>
    <t>Materiál - krabice odbočná min. IP44</t>
  </si>
  <si>
    <t>M5</t>
  </si>
  <si>
    <t>Ekvipotenciální přípojnice vč. krabice</t>
  </si>
  <si>
    <t>Montáž - krabice odbočná min. IP44</t>
  </si>
  <si>
    <t>R-položka</t>
  </si>
  <si>
    <t>POL12_1</t>
  </si>
  <si>
    <t>020952</t>
  </si>
  <si>
    <t>Montáž - výstr. a označovací tabulka A2-A5</t>
  </si>
  <si>
    <t>020953</t>
  </si>
  <si>
    <t>Montáž - výstr. a označovací tabulka - koup.</t>
  </si>
  <si>
    <t>M6</t>
  </si>
  <si>
    <t>Materiál - výstražná tabulka A5 - rozváděč</t>
  </si>
  <si>
    <t>M7</t>
  </si>
  <si>
    <t>Materiál - výstražná tabulka do koupelen</t>
  </si>
  <si>
    <t>800101</t>
  </si>
  <si>
    <t>Montáž CYKY-O 3x1,5</t>
  </si>
  <si>
    <t>viz výkresy - půdorysy + tabulka vodičů</t>
  </si>
  <si>
    <t>800109</t>
  </si>
  <si>
    <t>Montáž CYKY-O 4x1,5</t>
  </si>
  <si>
    <t>800112</t>
  </si>
  <si>
    <t>Montáž CYKY-J 3x6</t>
  </si>
  <si>
    <t>800115</t>
  </si>
  <si>
    <t>Montáž CYKY-J 5x1,5</t>
  </si>
  <si>
    <t>800116</t>
  </si>
  <si>
    <t>Montáž CYKY-J 5x2,5</t>
  </si>
  <si>
    <t>800117</t>
  </si>
  <si>
    <t>Montáž CYKY-J 5x6</t>
  </si>
  <si>
    <t>810058</t>
  </si>
  <si>
    <t>Montáž CYKY-O 7x1,5</t>
  </si>
  <si>
    <t>810110</t>
  </si>
  <si>
    <t>Montáž CYKY-J 4x25</t>
  </si>
  <si>
    <t>JYTY 3x1</t>
  </si>
  <si>
    <t>M10</t>
  </si>
  <si>
    <t>Materiál - CYKY-J 3x1,5</t>
  </si>
  <si>
    <t>M11</t>
  </si>
  <si>
    <t>Materiál - CYKY-J 3x2,5</t>
  </si>
  <si>
    <t>M12</t>
  </si>
  <si>
    <t>Materiál - CYKY-J 3x6</t>
  </si>
  <si>
    <t>M13</t>
  </si>
  <si>
    <t>Materiál - CYKY-O 4x1,5</t>
  </si>
  <si>
    <t>M14</t>
  </si>
  <si>
    <t>Materiál - CYKY-J 4x25</t>
  </si>
  <si>
    <t>M15</t>
  </si>
  <si>
    <t>Materiál - CYKY-J 5x1,5</t>
  </si>
  <si>
    <t>M16</t>
  </si>
  <si>
    <t>Materiál - CYKY-J 5x2,5</t>
  </si>
  <si>
    <t>M17</t>
  </si>
  <si>
    <t>Materiál - CYKY-J 5x6</t>
  </si>
  <si>
    <t>M18</t>
  </si>
  <si>
    <t>Materiál - CYKY-O 7x1,5</t>
  </si>
  <si>
    <t>M19</t>
  </si>
  <si>
    <t>Materiál - PRAFlaDur-J 5x1,5</t>
  </si>
  <si>
    <t>M8</t>
  </si>
  <si>
    <t>Materiál - JYTY 3x1</t>
  </si>
  <si>
    <t>M9</t>
  </si>
  <si>
    <t>Materiál - CYKY-O 3x1,5</t>
  </si>
  <si>
    <t>Montáž CYKY-J 3x1,5</t>
  </si>
  <si>
    <t>Montáž CYKY-J 3x2,5</t>
  </si>
  <si>
    <t>Montáž - PRAFlaDur-J 5x1,5</t>
  </si>
  <si>
    <t>100101</t>
  </si>
  <si>
    <t>Ukončení Cu do 16 mm2</t>
  </si>
  <si>
    <t>viz výkresy rozváděčů</t>
  </si>
  <si>
    <t>100251</t>
  </si>
  <si>
    <t>Ukončení záklopkou Cu do 4x10 mm2</t>
  </si>
  <si>
    <t>100253</t>
  </si>
  <si>
    <t>Ukončení záklopkou Cu do 4x50 mm2</t>
  </si>
  <si>
    <t>100259</t>
  </si>
  <si>
    <t>Ukončení záklopkou Cu do 5x10 mm2</t>
  </si>
  <si>
    <t>100351</t>
  </si>
  <si>
    <t>Ukončení kabelů ucpávkou do P21</t>
  </si>
  <si>
    <t>110041</t>
  </si>
  <si>
    <t>Montáž - spínač jednopólový - řazení 1</t>
  </si>
  <si>
    <t>110042</t>
  </si>
  <si>
    <t>Montáž - spínač jednopólový - řazení 3</t>
  </si>
  <si>
    <t>110043</t>
  </si>
  <si>
    <t>Montáž - spínač seriový - řazení 5</t>
  </si>
  <si>
    <t>110045</t>
  </si>
  <si>
    <t>Montáž - spínač střídavý - řazení 6</t>
  </si>
  <si>
    <t>110046</t>
  </si>
  <si>
    <t>Montáž - spínač střídavý - řazení 6 dvojitý</t>
  </si>
  <si>
    <t>111011</t>
  </si>
  <si>
    <t>Montáž - zásuvky a vidlice polozapuš. a zapuš.10/16A</t>
  </si>
  <si>
    <t>Materiál - spínač řazení 1</t>
  </si>
  <si>
    <t>POL12_0</t>
  </si>
  <si>
    <t>Materiál - spínač řazení 1 se signalizací zap. Stavu</t>
  </si>
  <si>
    <t>Materiál - spínač řazení 3</t>
  </si>
  <si>
    <t>Materiál - spínač řazení 5</t>
  </si>
  <si>
    <t>Materiál - spínač řazení 5 + časový spínač</t>
  </si>
  <si>
    <t>Materiál - spínač řazení 6</t>
  </si>
  <si>
    <t>Materiál - spínač řazení 6 dvojitý</t>
  </si>
  <si>
    <t>Materiál - spínač řazení 7</t>
  </si>
  <si>
    <t>Materiál - zásuvka jednonásobná</t>
  </si>
  <si>
    <t>M20</t>
  </si>
  <si>
    <t>Materiál - zásuvka dvojnásobná</t>
  </si>
  <si>
    <t>Materiál - zásuvka dvojnásobná + ochr. přepětí</t>
  </si>
  <si>
    <t>Montáž - spínač křížový - řazení 7</t>
  </si>
  <si>
    <t>140431S</t>
  </si>
  <si>
    <t>Montáž čidla</t>
  </si>
  <si>
    <t>140461</t>
  </si>
  <si>
    <t>Montáž - tlačítkový ovladač</t>
  </si>
  <si>
    <t>M22</t>
  </si>
  <si>
    <t>Materiál - pohybové čidlo - na stěnu - min. IP44</t>
  </si>
  <si>
    <t>M23</t>
  </si>
  <si>
    <t>Materiál - pohybové čidlo - na strop - min. IP55 10m</t>
  </si>
  <si>
    <t>Materiál - pohybové čidlo - na strop - min. IP55 16m</t>
  </si>
  <si>
    <t>M25</t>
  </si>
  <si>
    <t>Tlačít. ovladač + časový spínač</t>
  </si>
  <si>
    <t>M26</t>
  </si>
  <si>
    <t>Tlačítkový ovladač se sklem TOTAL STOP</t>
  </si>
  <si>
    <t>190002</t>
  </si>
  <si>
    <t>Montáž  - do 50 kg</t>
  </si>
  <si>
    <t>D1</t>
  </si>
  <si>
    <t>Dodávka - rozváděč RE</t>
  </si>
  <si>
    <t>viz výkres rozváděče</t>
  </si>
  <si>
    <t>D2</t>
  </si>
  <si>
    <t>Dodávka - rozváděč RS</t>
  </si>
  <si>
    <t>D3</t>
  </si>
  <si>
    <t>Dodávka - rozváděč R1.1,R1.2,R2.1,R2.3</t>
  </si>
  <si>
    <t>D4</t>
  </si>
  <si>
    <t>Dodávka - rozváděč R2.2,R2.4</t>
  </si>
  <si>
    <t>201043S</t>
  </si>
  <si>
    <t>Montáž - svítidla žárovková, zářivková a LED</t>
  </si>
  <si>
    <t>Pol__0145</t>
  </si>
  <si>
    <t>Materiál - nouzové svítidlo s test. tlačítkem, IP65, 90 lm</t>
  </si>
  <si>
    <t>Materiál - LED reflektor - 4000K IP65, 3800 lm, 4000K - 1x50W</t>
  </si>
  <si>
    <t>M27</t>
  </si>
  <si>
    <t>Materiál - LED venkovní zápustné svítidlo, min. IP43, min. 18W</t>
  </si>
  <si>
    <t>M28</t>
  </si>
  <si>
    <t>Materiál - LED SVÍTIDLO - PRŮMĚR 375mm - 1x27W, 2900 lm</t>
  </si>
  <si>
    <t>M29</t>
  </si>
  <si>
    <t>Materiál - LED SVÍTIDLO - PRŮMĚR 480mm - 1x34W, 3900 lm</t>
  </si>
  <si>
    <t>M30</t>
  </si>
  <si>
    <t>Materiál - LED SVÍTIDLO NA STROP - IP65 - 40W, 5500 lm, d=1275, š.135</t>
  </si>
  <si>
    <t>M31</t>
  </si>
  <si>
    <t>Materiál - A - svítidlo přisazené koupelnové IP 44 min. – 490x120x65 mm, 2600 lm, včetně LED zdroje, kov bílý</t>
  </si>
  <si>
    <t>M32</t>
  </si>
  <si>
    <t>Materiál - B svítidlo zápustné lineární stmívatelné + ovladač, 3900 lm</t>
  </si>
  <si>
    <t>M33</t>
  </si>
  <si>
    <t>Materiál -  C svítidlo přisazené – průměr 570 mm, výška 120 mm, 4000 lm, včetně LED zdroje, kombinace textil šedý, plast bílý</t>
  </si>
  <si>
    <t>M34</t>
  </si>
  <si>
    <t>Materiál - D svítidlo přisazené koupelnové IP 44 min. – 300x300 mm, 950 lm, včetně LED zdroje, plast bílý</t>
  </si>
  <si>
    <t>M35</t>
  </si>
  <si>
    <t>Materiál - E svítidlo přisazené – průměr 320 mm, 950 lm, včetně LED zdroje, kombinace textil šedý, plast bílý - PŘEDSÍNĚ</t>
  </si>
  <si>
    <t>M36</t>
  </si>
  <si>
    <t>Materiál - F svítidlo přisazené – průměr 320 mm, 950 lm, včetně LED zdroje, kombinace textil šedý, plast bílý - KOMORY</t>
  </si>
  <si>
    <t>220451</t>
  </si>
  <si>
    <t>Montáž - ochranné pospojování Cu 4-25 mm2</t>
  </si>
  <si>
    <t>viz výkres ochrany před bleskem</t>
  </si>
  <si>
    <t>M37</t>
  </si>
  <si>
    <t>Materiál - vodič 6 mm2 zelenožlutý</t>
  </si>
  <si>
    <t>viz výkres č. 05 - půdorys 1.NP</t>
  </si>
  <si>
    <t>M38</t>
  </si>
  <si>
    <t>Materiál - vodič 16 mm2 zelenožlutý</t>
  </si>
  <si>
    <t>M39</t>
  </si>
  <si>
    <t>Materiál - svorka uzemňovací vč. pásky</t>
  </si>
  <si>
    <t>220021</t>
  </si>
  <si>
    <t>Montáž - nerez pásek 30x3,5 (0,84 kg/m)</t>
  </si>
  <si>
    <t>220101</t>
  </si>
  <si>
    <t>Montáž - svodový vodič AlMgSi průměr 8-10 mm</t>
  </si>
  <si>
    <t>220211</t>
  </si>
  <si>
    <t>Montáž - jímací tyč do 3m délky tyče</t>
  </si>
  <si>
    <t>220301</t>
  </si>
  <si>
    <t>Montáž -svorka hromosvodová do 2 šroubů (SS, SR03)</t>
  </si>
  <si>
    <t>220302</t>
  </si>
  <si>
    <t>Montáž - svorka hromosvodová nad 2 šrouby (ST,SJ,SK,UP,SZ,SR01,SR02)</t>
  </si>
  <si>
    <t>220361</t>
  </si>
  <si>
    <t>Montáž - tyčový zemnič vč. zaražení do 2 m</t>
  </si>
  <si>
    <t>220372</t>
  </si>
  <si>
    <t>Montáž - ochranný úhelník s držáky do zdi</t>
  </si>
  <si>
    <t>220401</t>
  </si>
  <si>
    <t>Montáž - označení svodu štítky</t>
  </si>
  <si>
    <t>H1</t>
  </si>
  <si>
    <t>Montáž - zednické práce vč. povrch. úprav</t>
  </si>
  <si>
    <t>hod</t>
  </si>
  <si>
    <t>hodinová sazba</t>
  </si>
  <si>
    <t>H2</t>
  </si>
  <si>
    <t>H3</t>
  </si>
  <si>
    <t>Demontáže</t>
  </si>
  <si>
    <t>H4</t>
  </si>
  <si>
    <t>Revize zařízení elektro</t>
  </si>
  <si>
    <t>Materiál - pomocný materiál</t>
  </si>
  <si>
    <t>Ostatní:</t>
  </si>
  <si>
    <t>Materiál - nerez pásek 30x3,5 (0,84 kg/m)</t>
  </si>
  <si>
    <t>kg</t>
  </si>
  <si>
    <t>M41</t>
  </si>
  <si>
    <t>Materiál - drát nerez průměr 10 mm (0,6 kg/m)</t>
  </si>
  <si>
    <t>M42</t>
  </si>
  <si>
    <t>Materiál - drát AlMgSi průměr 8 mm (0,135 kg/m)</t>
  </si>
  <si>
    <t>M43</t>
  </si>
  <si>
    <t>Materiál - jímací tyč AlMgSi délka=1m vč. příslušenství</t>
  </si>
  <si>
    <t>M44</t>
  </si>
  <si>
    <t>Materiál - oddálený jímač na anténu vč. příslušenství</t>
  </si>
  <si>
    <t>M45</t>
  </si>
  <si>
    <t>Materiál - podpěra vedení nerez PV nebo ST</t>
  </si>
  <si>
    <t>M46</t>
  </si>
  <si>
    <t>Materiál - svorka hromosv. nerez - SK křížová</t>
  </si>
  <si>
    <t>M47</t>
  </si>
  <si>
    <t>Materiál - svorka hromosv. Nerez- SZ zkušební</t>
  </si>
  <si>
    <t>M48</t>
  </si>
  <si>
    <t>Materiál - svorka hromosv. Nerez - SO okapová</t>
  </si>
  <si>
    <t>M49</t>
  </si>
  <si>
    <t>Materiál - svorka hromosv. Nerez - SJ 02 k uzemňovací tyči</t>
  </si>
  <si>
    <t>M50</t>
  </si>
  <si>
    <t>Materiál - svorka hromosv. Nerez - SR 03  pro spoj. kruh. a pásového vodiče</t>
  </si>
  <si>
    <t>M51</t>
  </si>
  <si>
    <t>Materiál - uzemňovací tyč ZT 2 m</t>
  </si>
  <si>
    <t>M52</t>
  </si>
  <si>
    <t>Materiál - nerez ochranný úhelník OU</t>
  </si>
  <si>
    <t>M53</t>
  </si>
  <si>
    <t>Materiál - nerez držák ochranného úhelníku Du</t>
  </si>
  <si>
    <t>M54</t>
  </si>
  <si>
    <t>Materiál - výstražná tabulka A5</t>
  </si>
  <si>
    <t>Zednické práce</t>
  </si>
  <si>
    <t>Montáž - drát nerez průměr 10mm</t>
  </si>
  <si>
    <t>131201109</t>
  </si>
  <si>
    <t>Příplatek za lepivost - hloubení nezap.jam v hor.3</t>
  </si>
  <si>
    <t>RTS 14/ II</t>
  </si>
  <si>
    <t>131201110</t>
  </si>
  <si>
    <t>Hloubení nezapaž. jam hor.3 do 50 m3, STROJNĚ</t>
  </si>
  <si>
    <t>1,0*(2,5*8,0)</t>
  </si>
  <si>
    <t>162201101</t>
  </si>
  <si>
    <t>Vodorovné přemístění výkopku z hor.1-4 do 20 m</t>
  </si>
  <si>
    <t>20,0+5,265</t>
  </si>
  <si>
    <t>20,0-5,265</t>
  </si>
  <si>
    <t>19 km : 19*14,735</t>
  </si>
  <si>
    <t>167101101</t>
  </si>
  <si>
    <t>Nakládání výkopku z hor.1-4 v množství do 100 m3</t>
  </si>
  <si>
    <t>174101102</t>
  </si>
  <si>
    <t>Zásyp ruční se zhutněním stavební sutí</t>
  </si>
  <si>
    <t>0,6*(1,35*6,5)</t>
  </si>
  <si>
    <t>1-01</t>
  </si>
  <si>
    <t>Ruční dočištění základové spáry</t>
  </si>
  <si>
    <t>2,5*8,0</t>
  </si>
  <si>
    <t>212561111</t>
  </si>
  <si>
    <t>Výplň odvodňov. trativodů kam. hrubě drcen. 16 mm kraj Jihomoravský</t>
  </si>
  <si>
    <t>0,4*(6,75+2*2,0+2*0,5)</t>
  </si>
  <si>
    <t>212755116</t>
  </si>
  <si>
    <t>Trativody z drenážních trubek DN 16 cm bez lože</t>
  </si>
  <si>
    <t>RTS 18/ I</t>
  </si>
  <si>
    <t>6,75+2*2,0</t>
  </si>
  <si>
    <t>212971110</t>
  </si>
  <si>
    <t>Opláštění trativodů z geotext., do sklonu 1:2,5</t>
  </si>
  <si>
    <t>1,5*10,75</t>
  </si>
  <si>
    <t>271531111</t>
  </si>
  <si>
    <t>Polštář základu z kameniva hr. drceného 16-63 mm</t>
  </si>
  <si>
    <t>0,15*(1,35*6,5)</t>
  </si>
  <si>
    <t>273313621</t>
  </si>
  <si>
    <t>Beton základových desek prostý C 20/25  podkladní</t>
  </si>
  <si>
    <t>0,12*13,8</t>
  </si>
  <si>
    <t>273351215</t>
  </si>
  <si>
    <t>Bednění stěn základových desek - zřízení</t>
  </si>
  <si>
    <t>0,15*17,85</t>
  </si>
  <si>
    <t>273351216</t>
  </si>
  <si>
    <t>Bednění stěn základových desek - odstranění</t>
  </si>
  <si>
    <t>Včetně očištění, vytřídění a uložení bednicího materiálu.</t>
  </si>
  <si>
    <t>273361921</t>
  </si>
  <si>
    <t>Výztuž základových desek ze svařovaných sítí průměr drátu  6,0, oka 150/150 mm KH20</t>
  </si>
  <si>
    <t>1,2*(0,001*3,03*13,8)</t>
  </si>
  <si>
    <t>274272140</t>
  </si>
  <si>
    <t>Zdivo základové z bednicích tvárnic, tl. 30 cm výplň tvárnic betonem C 16/20</t>
  </si>
  <si>
    <t>0,75*(7,05+6,75+1,55+1,5)</t>
  </si>
  <si>
    <t>274361821</t>
  </si>
  <si>
    <t>Výztuž z betonářské oceli 10 505 zákl.stěna z vylívaných tvárnic (6 kg/m2)</t>
  </si>
  <si>
    <t>67390566</t>
  </si>
  <si>
    <t>1,1*16,125</t>
  </si>
  <si>
    <t>311238112</t>
  </si>
  <si>
    <t>0,5*(6,75+1,55+1,5)-(4*1,0*0,5)</t>
  </si>
  <si>
    <t>311238114</t>
  </si>
  <si>
    <t>2,5*7,05+2,0*(6,75+1,55+1,5)-(4*1,0*1,9)</t>
  </si>
  <si>
    <t>317165111</t>
  </si>
  <si>
    <t>Překlad vysoký 70/238/1250 mm</t>
  </si>
  <si>
    <t>4*3</t>
  </si>
  <si>
    <t>342248109</t>
  </si>
  <si>
    <t>Příčky keramické 8 P+D na MVC 5, tl. 80 mm</t>
  </si>
  <si>
    <t>3*(1,5*2,5)</t>
  </si>
  <si>
    <t>411161447</t>
  </si>
  <si>
    <t>Stropy z keramických vložek 290 x 490 x 190 mm</t>
  </si>
  <si>
    <t>622323041</t>
  </si>
  <si>
    <t>Penetrace podkladu</t>
  </si>
  <si>
    <t>2,65*(6,75+2,0+2,05)-(4*1,0*2,12)</t>
  </si>
  <si>
    <t>622476315</t>
  </si>
  <si>
    <t>Omítka vnější silikonsilikát,3.vrst,slož.1-2 postřik,jádro,penetr,siliksilkát.omítka</t>
  </si>
  <si>
    <t>625981114</t>
  </si>
  <si>
    <t>Obklad vnějších beton. konstr. polystyren tl. 80mm</t>
  </si>
  <si>
    <t>0,25*(3,75+2,0+2,05)</t>
  </si>
  <si>
    <t>631312611</t>
  </si>
  <si>
    <t>Mazanina betonová tl. 5 - 8 cm C 16/20</t>
  </si>
  <si>
    <t>0,05*(3*2,2+2,4)</t>
  </si>
  <si>
    <t>631319173</t>
  </si>
  <si>
    <t>Příplatek za stržení povrchu mazaniny tl. 12 cm</t>
  </si>
  <si>
    <t>1,2*(0,001*0,99*(3*2,2+2,4))</t>
  </si>
  <si>
    <t>64-09 O20 PC</t>
  </si>
  <si>
    <t>998011001</t>
  </si>
  <si>
    <t>Přesun hmot pro budovy zděné výšky do 6 m</t>
  </si>
  <si>
    <t>1,15*13,8</t>
  </si>
  <si>
    <t>1,15*(0,5*7,05+0,9*(6,75+2,0+2,05))</t>
  </si>
  <si>
    <t>0,5*7,05+0,9*(6,75+2,0+2,05)</t>
  </si>
  <si>
    <t>1,2*(13,8+13,245)</t>
  </si>
  <si>
    <t>Povlaková krytina střech do 10°, fólií PVC 1 vrstva - včetně dod. fólie tl.1,5mm</t>
  </si>
  <si>
    <t>13,8+0,3*7,05</t>
  </si>
  <si>
    <t>712390982</t>
  </si>
  <si>
    <t>Násyp z kameniva 1 vrstva tl. 5cm - kamenivo ve specifikaci</t>
  </si>
  <si>
    <t>58333663</t>
  </si>
  <si>
    <t>Kačírek praný frakce 16-32 mm volně ložený</t>
  </si>
  <si>
    <t>l</t>
  </si>
  <si>
    <t>50*13,8</t>
  </si>
  <si>
    <t>Izolace tepelná podlah na sucho, jednovrstvá</t>
  </si>
  <si>
    <t>3*2,2+2,4</t>
  </si>
  <si>
    <t>713131131</t>
  </si>
  <si>
    <t>Izolace tepelná stěn lepením</t>
  </si>
  <si>
    <t>Očištění povrchu stěny od prachu, nařezání izolačních desek na požadovaný rozměr, nanesení lepicího tmelu, osazení desek.</t>
  </si>
  <si>
    <t>0,9*(6,75+2,0+2,05)</t>
  </si>
  <si>
    <t>713141123</t>
  </si>
  <si>
    <t>Izolace tepelná střech bodově lep. tmelem ,1vrstvá</t>
  </si>
  <si>
    <t>1,1*(3*2,2+2,4)</t>
  </si>
  <si>
    <t>998713101</t>
  </si>
  <si>
    <t>Přesun hmot pro izolace tepelné, výšky do 6 m</t>
  </si>
  <si>
    <t>283754903</t>
  </si>
  <si>
    <t>Deska polystyrenová XPS 300 SF tl. 60 mm hladká, s ozubem, 1265 x 615 mm</t>
  </si>
  <si>
    <t>1,1*9,72</t>
  </si>
  <si>
    <t>1,1*9,0</t>
  </si>
  <si>
    <t>Deska spádová EPS 100 S</t>
  </si>
  <si>
    <t>180-240 : 1,1*(0,21*13,8)</t>
  </si>
  <si>
    <t>Oplechování okapů Pz, tvrdá krytina, rš 155 mm, viz tab. klempířských výrobků</t>
  </si>
  <si>
    <t>K20 : 6,75</t>
  </si>
  <si>
    <t>764454201</t>
  </si>
  <si>
    <t>Odpadní trouby z Pz plechu, kruhové, D 80 mm, viz tab. klempířských výrobků</t>
  </si>
  <si>
    <t>K22 : 2,75</t>
  </si>
  <si>
    <t>6,2+3*6,0-(4*1,0)</t>
  </si>
  <si>
    <t>6,2+3*6,0</t>
  </si>
  <si>
    <t>9,0+0,1*20,2</t>
  </si>
  <si>
    <t>1,2*11,02-0,224</t>
  </si>
  <si>
    <t>Ruční výkop pro pasy v hornině tř. 3</t>
  </si>
  <si>
    <t>0,4*0,9*(5,5+5,3)</t>
  </si>
  <si>
    <t>1,3*(3,888-0,63)</t>
  </si>
  <si>
    <t>19 km : 19*4,2354</t>
  </si>
  <si>
    <t>3,888+0,63</t>
  </si>
  <si>
    <t>včetně strojního přemístění materiálu pro zásyp ze vzdálenosti do 10 m od okraje zásypu</t>
  </si>
  <si>
    <t>0,15*0,4*(5,2+5,3)</t>
  </si>
  <si>
    <t>181101102</t>
  </si>
  <si>
    <t>Úprava pláně v zářezech v hor. 1-4, se zhutněním</t>
  </si>
  <si>
    <t>203,0+(4,5+21,75)</t>
  </si>
  <si>
    <t>181301105</t>
  </si>
  <si>
    <t>Rozprostření ornice, rovina, tl. 25-30 cm,do 500m2</t>
  </si>
  <si>
    <t>4,5+21,75</t>
  </si>
  <si>
    <t>3,888-0,63</t>
  </si>
  <si>
    <t>631581000</t>
  </si>
  <si>
    <t>Násyp recyklovaným materiálem (pouze práce)</t>
  </si>
  <si>
    <t>0,2*(4,5+21,75)</t>
  </si>
  <si>
    <t>jímka : 3,2*2,1*1,0</t>
  </si>
  <si>
    <t>979096211</t>
  </si>
  <si>
    <t>Drcení stavební suti mobilní drticí jednotkou</t>
  </si>
  <si>
    <t>Včetně dovozu a odvozu drticí jednotky.</t>
  </si>
  <si>
    <t>2,123*11,97</t>
  </si>
  <si>
    <t>460620006</t>
  </si>
  <si>
    <t>Osetí povrchu trávou včetně dodávky osiva</t>
  </si>
  <si>
    <t>0,4*(24,1+5,3)</t>
  </si>
  <si>
    <t>1-02 PC</t>
  </si>
  <si>
    <t>274272120</t>
  </si>
  <si>
    <t>Zdivo základové z bednicích tvárnic, tl. 20 cm</t>
  </si>
  <si>
    <t>2,2*(24,1+5,0-(10*0,3))</t>
  </si>
  <si>
    <t>Zdivo základové z bednicích tvárnic, tl. 30 cm</t>
  </si>
  <si>
    <t>2,2*(10*0,3)</t>
  </si>
  <si>
    <t>274313611</t>
  </si>
  <si>
    <t>Beton základových pasů prostý C 16/20</t>
  </si>
  <si>
    <t>Včetně dodávky a uložení betonu a kamene.</t>
  </si>
  <si>
    <t>0,4*0,5*(24,1+5,0)</t>
  </si>
  <si>
    <t>1,1*(0,001*6,0*(57,42+6,0))</t>
  </si>
  <si>
    <t>274361921</t>
  </si>
  <si>
    <t>Výztuž základových pasů ze svařovaných sítí průměr drátu  6,0, oka 150/150 mm KH20</t>
  </si>
  <si>
    <t>1,2*(0,001*3,03*(1,1*(24,1+5,0)))</t>
  </si>
  <si>
    <t>345232121</t>
  </si>
  <si>
    <t>Stříška plotu ze zákrytových desek, šířka 300 mm</t>
  </si>
  <si>
    <t>24,1+5,0-(10*0,3)</t>
  </si>
  <si>
    <t>345232122</t>
  </si>
  <si>
    <t>Stříška plotu ze zákrytových desek, šířka 400 mm</t>
  </si>
  <si>
    <t>10*0,3</t>
  </si>
  <si>
    <t>564831111</t>
  </si>
  <si>
    <t>Podklad ze štěrkodrti po zhutnění tloušťky 10 cm</t>
  </si>
  <si>
    <t>596215021</t>
  </si>
  <si>
    <t>Kladení zámkové dlažby tl. 6 cm do drtě tl. 4 cm</t>
  </si>
  <si>
    <t>917862111</t>
  </si>
  <si>
    <t>Osazení stojat. obrub. bet. s opěrou,lože z C16/20</t>
  </si>
  <si>
    <t>2,5+22,5+8,65+22,25+18,3</t>
  </si>
  <si>
    <t>13356170Rx</t>
  </si>
  <si>
    <t>Ocel pásová jakost 11373  180x5,0 mm, pozink</t>
  </si>
  <si>
    <t>1,05*(0,001*7,074*74,2)</t>
  </si>
  <si>
    <t>592453333</t>
  </si>
  <si>
    <t>Dlaždice betonová 60x60x6 cm hladká standard šedá</t>
  </si>
  <si>
    <t>1,1*203,0-0,3</t>
  </si>
  <si>
    <t>961044111</t>
  </si>
  <si>
    <t>Bourání základů z betonu prostého</t>
  </si>
  <si>
    <t>0,4*0,9*18,6</t>
  </si>
  <si>
    <t>962032432</t>
  </si>
  <si>
    <t>Bourání zdiva z dutých cihel nebo tvárnic na MVC (plotová zídka)</t>
  </si>
  <si>
    <t>0,25*1,2*18,6</t>
  </si>
  <si>
    <t>998223011</t>
  </si>
  <si>
    <t>Přesun hmot, pozemní komunikace, kryt dlážděný</t>
  </si>
  <si>
    <t>767-01 Z10 PC</t>
  </si>
  <si>
    <t>Přístřešek na popelnice, pozink, obklad cementovláknité desky, viz tab. zámečnických výrobků, D+M předběžná cena</t>
  </si>
  <si>
    <t>767-02 Z11 PC</t>
  </si>
  <si>
    <t>Vjezdová brána skládací 3-křídlá (oc. jekly), š. 5,15 m, v. 1,10 m, viz tab.zámečnic.výr.,  D+M předběžná cena</t>
  </si>
  <si>
    <t>0,4*87,6</t>
  </si>
  <si>
    <t>2,123*35,04</t>
  </si>
  <si>
    <t>561291111</t>
  </si>
  <si>
    <t>Zpevnění ploch štěrkopísk.stab. cem. CEM II/B-S 3</t>
  </si>
  <si>
    <t xml:space="preserve"> Včetně:</t>
  </si>
  <si>
    <t>- cementu v množství 8 kg/m3 konstrukce,</t>
  </si>
  <si>
    <t>- štěrkopíseku,</t>
  </si>
  <si>
    <t>- rozprostření a zhutnění podkladu,</t>
  </si>
  <si>
    <t>- ošetření podkladu vodou.</t>
  </si>
  <si>
    <t>0,12*87,6</t>
  </si>
  <si>
    <t>564942111</t>
  </si>
  <si>
    <t>Podklad z mechanicky zpevněného kameniva tl. 12 cm</t>
  </si>
  <si>
    <t>568211112</t>
  </si>
  <si>
    <t>Položení geomříže skl.do 1:5, š. do 7,5 m</t>
  </si>
  <si>
    <t>693101291</t>
  </si>
  <si>
    <t>Geomříže jednoosé HDPE</t>
  </si>
  <si>
    <t>1,15*87,6-0,74</t>
  </si>
  <si>
    <t>998222012</t>
  </si>
  <si>
    <t>Přesun hmot, zpevněné plochy, kryt z kameniva</t>
  </si>
  <si>
    <t>Výrobní a dodavatelská dokumentace</t>
  </si>
  <si>
    <t>Zpracování výrobní a dodavatelské dokumentace nezbytné realizaci díla, bude odsouhlasována za účasti investora, zhotovitele, TDI a GP</t>
  </si>
  <si>
    <t>005R</t>
  </si>
  <si>
    <t>19 km : 19*32,392</t>
  </si>
  <si>
    <t>Příplatek za ETICS EPS Perimetr</t>
  </si>
  <si>
    <t>Provedení EPS PER 600 mm pod terén včetně nopové folie</t>
  </si>
  <si>
    <t>EPS PER 140 mm : (5,59+5,29)*0,6</t>
  </si>
  <si>
    <t>ZTI</t>
  </si>
  <si>
    <t>ÚT</t>
  </si>
  <si>
    <t>EL</t>
  </si>
  <si>
    <t>Zařízení vzduchotechniky</t>
  </si>
  <si>
    <t>Silnoproudá elektroinstalace</t>
  </si>
  <si>
    <t>Zařízení pro vytápění staveb</t>
  </si>
  <si>
    <t>Plynoinstalace</t>
  </si>
  <si>
    <t>Zdravotechnika</t>
  </si>
  <si>
    <t>Šterkodrť 8-32 zhutněná</t>
  </si>
  <si>
    <t>Podhled sádrokartonový na zavěšenou ocel. konstr. desky protipožární tl. 2x12,5 mm, bez izolace zdvojení SDK</t>
  </si>
  <si>
    <t>342264051R2</t>
  </si>
  <si>
    <t>Podhled sádrokartonový na zavěšenou ocel. konstr. desky požár. impreg. tl. 2x12,5 mm, bez izolace zdvojení SDK</t>
  </si>
  <si>
    <t>KP2</t>
  </si>
  <si>
    <t>KP3</t>
  </si>
  <si>
    <t>KP4</t>
  </si>
  <si>
    <t>Ocelové sloupky ocel S235</t>
  </si>
  <si>
    <t>Ocelové profily IPN 140 11375</t>
  </si>
  <si>
    <t>Asfaltový pás - parozábrana na OSB</t>
  </si>
  <si>
    <t>Komínek odvětrání digestoří s manžetou z PVC, viz tab. klempířských výrobků DN 160 mm</t>
  </si>
  <si>
    <t>sloupek 90x90x5 : 2,7*6*13,9/1000</t>
  </si>
  <si>
    <t>Klempířské prvky</t>
  </si>
  <si>
    <t>PIR 60 mm : 1,1*(18*(0,25+0,15)+19,5*(0,25+0,15))</t>
  </si>
  <si>
    <t xml:space="preserve">Výztuž ztužujících pásů a věnců z oceli 10505 </t>
  </si>
  <si>
    <t xml:space="preserve">Výztuž z betonářské oceli 10 505 zákl.stěna z vylívaných tvárnic </t>
  </si>
  <si>
    <t>0,089 základ</t>
  </si>
  <si>
    <t>0,092 věnec</t>
  </si>
  <si>
    <t>Dveře kovové jednodílné požární vel. 1000/2120 mm viz tabulka výplní otvorů - okna, dveře, D+M předběžná cena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</si>
  <si>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</si>
  <si>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</si>
  <si>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</si>
  <si>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</si>
  <si>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</si>
  <si>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</si>
  <si>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</si>
  <si>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</si>
  <si>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</si>
  <si>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</si>
  <si>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</si>
  <si>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</si>
  <si>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</si>
  <si>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</si>
  <si>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</si>
  <si>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</si>
  <si>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</si>
  <si>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</si>
  <si>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</si>
  <si>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</si>
  <si>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</si>
  <si>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</si>
  <si>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</si>
  <si>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</si>
  <si>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</si>
  <si>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</si>
  <si>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</si>
  <si>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</si>
  <si>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</si>
  <si>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</si>
  <si>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</si>
  <si>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</si>
  <si>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</si>
  <si>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</si>
  <si>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</si>
  <si>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</si>
  <si>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</si>
  <si>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</si>
  <si>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</si>
  <si>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</si>
  <si>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</si>
  <si>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</si>
  <si>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</si>
  <si>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</si>
  <si>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Ventil pojistný DN 20 FF x 6,0 bar</t>
  </si>
  <si>
    <t>Čerpadlo oběhové UPS 25-60</t>
  </si>
  <si>
    <t>Výlevka samostatně stojící s plastovou mřížkou</t>
  </si>
  <si>
    <t xml:space="preserve">Klozet závěsný bez oplachového žlábku hlub. splach, bílý včetně sedátka v bílé barvě </t>
  </si>
  <si>
    <t xml:space="preserve">Ventil rohový mosazný1/2" x 3/8" </t>
  </si>
  <si>
    <t>Izolace potrubí návleková PE 20x20 mm šedočerná</t>
  </si>
  <si>
    <t>Izolace potrubí PE 25x20 mm šedočerná</t>
  </si>
  <si>
    <t>Izolace potrubí PE 32x20 mm šedočerná</t>
  </si>
  <si>
    <t>Izolace potrubí PE 40x20 mm šedočerná</t>
  </si>
  <si>
    <t>Izolace potrubí PE 50x13 mm šedočerná</t>
  </si>
  <si>
    <t>Vodoměr bytový SV DN 20x130 mm, Qn 1,5</t>
  </si>
  <si>
    <t>Klapka vod.zpětná vodorovná DN 40</t>
  </si>
  <si>
    <t>Žlab odvodňovací mříž, dl. 500 mm,D400,E600 můstkový rošt litina, šířka 260 mm,spád 290-290 mm</t>
  </si>
  <si>
    <t>Vpust VENKOVNÍ  litina,odtok DN 200,dl.500 mm,D400,E600</t>
  </si>
  <si>
    <t>1,1*(39,4+13,8)*2</t>
  </si>
  <si>
    <t>S5 : 1,1*153,0</t>
  </si>
  <si>
    <t>arkýř sever : 1,1*8*0,4*2,64</t>
  </si>
  <si>
    <t>K18: poplastovaný profil r.š. 30 mm : 16,64+19,4+18,2</t>
  </si>
  <si>
    <t>K30: oplechování arkýře pozink lakovaný r.š. 720 mm : 15,43</t>
  </si>
  <si>
    <t>K19: krycí lišta pozink lakovaný r.š. 60 mm : 16,64</t>
  </si>
  <si>
    <t>K17: poplastovaný L profil r.š. 40 mm : 5*16,64+2*1,17+3*19,4+2*0,2+3*2*0,2</t>
  </si>
  <si>
    <t>K26 : 2*2,0</t>
  </si>
  <si>
    <t>K25: krycí lišta pozink lakovaný r.š. 50 mm : 7,05</t>
  </si>
  <si>
    <t>K24: poplastovaný profil r.š. 30 mm : 2*7,05</t>
  </si>
  <si>
    <t>K23: poplastovaný L profil r.š. 40 mm : 7,05</t>
  </si>
  <si>
    <t>štít : 2*17,4</t>
  </si>
  <si>
    <t>006R</t>
  </si>
  <si>
    <t>Měření radonu</t>
  </si>
  <si>
    <t>Měření radonu na stavbě</t>
  </si>
  <si>
    <t>Okno plastové dvojdílné vel. 1150/1500 mm viz tabulka výplní otvorů - okna, dveře, D+M předběžná cena</t>
  </si>
  <si>
    <t>1NP : 2*(0,75*1,55)+2*(0,73*1,55)</t>
  </si>
  <si>
    <t>Stěna SDK opláštění 2x12,5 mm protipožární, parozábrana, dřevěná podkonstrukce 80/160 mm OSB deska 15 mm</t>
  </si>
  <si>
    <t>Deska z minerální plsti tl. 160 mm</t>
  </si>
  <si>
    <t>63151412</t>
  </si>
  <si>
    <t>59590737R</t>
  </si>
  <si>
    <t>Deska cementovláknitá tl. 12 mm</t>
  </si>
  <si>
    <t>0,6*15,14*2</t>
  </si>
  <si>
    <t>Hranol konstrukční masivní KVH NSi 80x160 mm l=5 m NSi - nepohledový, SM, kvalita S10, vlhkost 15%</t>
  </si>
  <si>
    <t>N4 : 1,1*(0,08*0,16*(29*1,3))</t>
  </si>
  <si>
    <t>nosné stěny arkýře: 1,1*0,08*0,16*(4*2,125+4*5*2,64+22*1,33+*2*4*2,64)</t>
  </si>
  <si>
    <t>'stěna nad arkýřem: 1,1*0,08*0,16*32*0,55</t>
  </si>
  <si>
    <t>Fólie tl. 2,0 mm, š.1200 mm střešní šedá</t>
  </si>
  <si>
    <t>jižní arkýř: 1,1*0,05*0,16*(12*0,5)</t>
  </si>
  <si>
    <t>severní arkýř: 1,1*0,05*0,16*(25*0,5*4+8*3+14,9+4*2*2)</t>
  </si>
  <si>
    <t>Příplat.za sklon přes 30 do 45°,kryt.jedn.</t>
  </si>
  <si>
    <t>Penetrace podkladu z OSB a cementovláknitých desek</t>
  </si>
  <si>
    <t>Výlez na půdu vel. 600/600 mm, stahovací schody, EI30 DP3, D+M předběžná cena</t>
  </si>
  <si>
    <t>Klozet závěsný bez oplachového žlábku hlub. splach, bílý včetně sedátka v bílé barvě invalidní</t>
  </si>
  <si>
    <t>725034132.IN</t>
  </si>
  <si>
    <t>725100001.IN</t>
  </si>
  <si>
    <t>Umyvadlo invalidní, baterie, zápachová uzávěrka</t>
  </si>
  <si>
    <t>Modul-umyvadlo, h=108 cm pro mokrý proces, do zděné předstěnové instalace. 2 objemy splachování</t>
  </si>
  <si>
    <t>Modul-WC Kombifix ovládání zepředu UP320, h=108 cm pro suchý systém, do zděné předstěnové instalace. 2 objemy splachování</t>
  </si>
  <si>
    <t>286967561. R1</t>
  </si>
  <si>
    <t>286967561. R2</t>
  </si>
  <si>
    <t>01.IN</t>
  </si>
  <si>
    <t>01.V</t>
  </si>
  <si>
    <t>02.V</t>
  </si>
  <si>
    <t>Skříňka pod umyvadlo</t>
  </si>
  <si>
    <t>Sprchová vanička , zástěna, baterie, zápachová uzávěrka</t>
  </si>
  <si>
    <t>Vana, zástěna, baterie, zápachová uzávěrka, obezdění</t>
  </si>
  <si>
    <t>Vybavení invalidní koupelny</t>
  </si>
  <si>
    <t>Zrcadlo</t>
  </si>
  <si>
    <t>2,2*1,2</t>
  </si>
  <si>
    <t>1,3*1,2</t>
  </si>
  <si>
    <t>asf. pás s Al vložkou : 1,25*(0,78*18,2+1,48*16,2+1,32*16,2+0,43*16,2+0,31*16,2+2*2*3,34*1,29+4*2,6*(1,2+0,1+0,1)+2*2,6*(0,25+0,1))</t>
  </si>
  <si>
    <t>'arkýř jih-boky: 1,1*(2*1,01*3,43)</t>
  </si>
  <si>
    <t>arkýř jih-čelo: 1,1*(0,53*16,2+2*0,4*2,6)</t>
  </si>
  <si>
    <t>S11 : 1,1*(2,98*2,64+5,34*2,64-1,07*1,41)</t>
  </si>
  <si>
    <t>S11 : 1,15*(2,09+2,0+3,6+0,7+0,7)*2,64</t>
  </si>
  <si>
    <t>arkýř sever-střecha: 1,1*2*(0,5*(1,56+2,32+2,32))</t>
  </si>
  <si>
    <t>arkýř sever-podlaha: 1,1*(0,53*15,1+2*0,37*(2,98+5,34))</t>
  </si>
  <si>
    <t>arkýř sever-čelo: 1,1*(0,28*15,1+0,3*(1,56+2,32+2,32)+2*0,28*2,2)</t>
  </si>
  <si>
    <t>arkýř sever-mezi I nosníky: 1,1*6*0,55*2,45</t>
  </si>
  <si>
    <t>S7 : 1,1*(16,5*(1,15+0,95))</t>
  </si>
  <si>
    <t>S12 : 1,1*4*(1,2*2,6)</t>
  </si>
  <si>
    <t>Deska fasádní cementovláknitá s finální povrchovou úpravu, NCS barva, tl. 10 mm, dodávka ve finálních rozměrech, max. rozměr desky 3350 x 1250 mm</t>
  </si>
  <si>
    <t>S7 : (16,5*(1,15+0,95))</t>
  </si>
  <si>
    <t>S12 : 4*(1,2*2,6)</t>
  </si>
  <si>
    <t>včetně dodávky fólie a spojovacích prostředků-arkýř sever</t>
  </si>
  <si>
    <t>arkýř jih: 2*0,2*2,6</t>
  </si>
  <si>
    <t>S11 : (2,09+2,0+3,6+0,7+0,7)*2,64</t>
  </si>
  <si>
    <t>Deska izolační PIR Alu pro střechy a stěny 1250x2500x100mm</t>
  </si>
  <si>
    <t>S7 20-40 mm : 1,1*(1,15*16,5)</t>
  </si>
  <si>
    <t>arkýř sever ze spodu : 0,53*15,1</t>
  </si>
  <si>
    <t>arkýř jih-nadpraží : 1,1*(15,86*0,3)</t>
  </si>
  <si>
    <t>arkýř jih-podhled : 1,1*(15,86*1,0)</t>
  </si>
  <si>
    <t>arkýř jih ze spodu : 15,86*1</t>
  </si>
  <si>
    <t>arkýř jih-podhled : 15,86*1,0</t>
  </si>
  <si>
    <t>arkýř jih-nadpraží : 15,86*0,3</t>
  </si>
  <si>
    <t>Izolace tepelná PIR na pruhy lepidla, 1vrstvá</t>
  </si>
  <si>
    <t>713141124R</t>
  </si>
  <si>
    <t>arkýř sever : 8*0,4*2,64</t>
  </si>
  <si>
    <t>S12 : (3,8*(16,8+2*1,25)-(5*2,2*2,6)</t>
  </si>
  <si>
    <t>arkýř sever-střecha: 2*(0,5*(1,56+2,32+2,32))</t>
  </si>
  <si>
    <t>arkýř sever-čelo: (0,28*15,1+0,3*(1,56+2,32+2,32)+2*0,28*2,2)</t>
  </si>
  <si>
    <t>arkýř sever-mezi I nosníky: 6*0,55*2,45</t>
  </si>
  <si>
    <t>S11 : (2,98*2,64+5,34*2,64-1,07*1,41)</t>
  </si>
  <si>
    <t>arkýř jih-čelo: (0,53*16,2+2*0,4*2,6)</t>
  </si>
  <si>
    <t>'arkýř jih-boky: (2*1,01*3,43)</t>
  </si>
  <si>
    <t>arkýř sever-podlaha: (0,53*15,1+2*0,37*(2,98+5,34)</t>
  </si>
  <si>
    <t>Deska dřevoštěpková OSB ECO 3 N tl. 15 mm</t>
  </si>
  <si>
    <t>60725033</t>
  </si>
  <si>
    <t>severní arkýř : 1,1*(15,1*0,3)</t>
  </si>
  <si>
    <t>jižní arkýř -podhled: 1,1*(16,5*1,0)</t>
  </si>
  <si>
    <t>jižní arkýř -střecha: 1,1*(16,5*1,58)</t>
  </si>
  <si>
    <t>jižní arkýř -nadpraží čelo: 1,1*(16,5*0,48)</t>
  </si>
  <si>
    <t>jižní arkýř : 1,1*(16,5*3,3-5*2,2*2,6+2*1,52*3,3)</t>
  </si>
  <si>
    <t>severní arkýř střecha : 1,1*(15,2*0,74)</t>
  </si>
  <si>
    <t>60515200Rx</t>
  </si>
  <si>
    <t>Hranol konstrukční masivní KVH NSi 60x240 mm l=5 m NSi - nepohledový, SM, kvalita S10, vlhkost 15%</t>
  </si>
  <si>
    <t>Konstrukce arkýře OSB I-nosníky 240 mm, D+M - nosníky + doplňkové řezivo + náročnost práce (izolanty, tyčové řezivo a plošný záklop obsažen v jiných položkách)</t>
  </si>
  <si>
    <t>Konstrukce arkýře OSB I-nosníky 550 mm, D+M - nosníky + doplňkové řezivo + náročnost práce (izolanty, tyčové řezivo a plošný záklop obsažen v jiných položkách)</t>
  </si>
  <si>
    <t>jižní arkýř : 1,1*(0,06*0,24*1,3*29)</t>
  </si>
  <si>
    <t>(0,20+0,16+0,18)*(19,5+18,15)</t>
  </si>
  <si>
    <t>M.bednění střech z desek do tl.18 mm,sraz,sponky</t>
  </si>
  <si>
    <t>severní arkýř střecha: 15,2*0,74</t>
  </si>
  <si>
    <t>jižní arkýř : 16,5*3,3-5*2,2*2,6+2*1,52*3,3</t>
  </si>
  <si>
    <t>severní arkýř : 15,1*0,3</t>
  </si>
  <si>
    <t>jižní arkýř -podhled: 16,5</t>
  </si>
  <si>
    <t>jižní arkýř -nadpraží čelo: 16,5*0,48</t>
  </si>
  <si>
    <t>severní arkýř - skryté okno : 1,1*2*(1,07+1,43)</t>
  </si>
  <si>
    <t>jižní arkýř ostění a nadpraží : 1,1*(0,11*2,2*5+0,14*8*2,6+0,26*2*2,6)</t>
  </si>
  <si>
    <t>severní arkýř ostění a nadpraží : 1,1*(0,06*2,2*4+0,18*2,2*2+0,14*14,4)</t>
  </si>
  <si>
    <t>S11 : 1,1*(3,05*15,25+0,65*(2*3,05))</t>
  </si>
  <si>
    <t>S11 laťování: 3,05*15,25+0,65*(2*3,05+15,25)</t>
  </si>
  <si>
    <t>S12 laťování: 3,8*16,8+1,25*(2*3,8+16,8)-(5*2,2*2,6)</t>
  </si>
  <si>
    <t>S5 laťování: 1,25*16,8</t>
  </si>
  <si>
    <t>severní arkýř: 1,1*65,78</t>
  </si>
  <si>
    <t>jižní arkýř: 1,1*85,07</t>
  </si>
  <si>
    <t>766-14 PC</t>
  </si>
  <si>
    <t>LTD 18 mm obklad oken severní arkýř</t>
  </si>
  <si>
    <t>severní arkýř : 1,1*2*((2,2+1,8+2,2)*1,2))</t>
  </si>
  <si>
    <t>u jižního vikýře : 2,8*19,1-(5*2,2*2,6)+2*2,8*1,5</t>
  </si>
  <si>
    <t>0,001*14,4*(26,7)</t>
  </si>
  <si>
    <t>(nové základové pasy) : (4,62+2,52+3,09+3,09)*0,9*0,9+0,1*3,4*0,7+0,9*0,1*3,4*2+3,4*4,43*0,2+3,4*3,09*0,2+2*(0,4*1,46*0,9)+4*(0,75*0,4*0,9)+0,4*1,5*0,9+0,5*0,5*0,9</t>
  </si>
  <si>
    <t>1,3*27,813</t>
  </si>
  <si>
    <t>(4,57+2,52+3,09+3,09+3,4)*0,7*0,5+2*0,3*1,36*0,9+4*0,65*0,3*0,9+0,4*0,4*0,9+1,5*0,3*0,9</t>
  </si>
  <si>
    <t>(4,62+2,52+3,09+3,09)*0,9*0,05+0,1*3,4*0,7+0,9*0,1*3,4*2+3,4*4,43*0,2+3,4*3,09*0,2</t>
  </si>
  <si>
    <t>Podkladní a vyrovnávací beton C20/25 XC2</t>
  </si>
  <si>
    <t>SA1</t>
  </si>
  <si>
    <t>SA2</t>
  </si>
  <si>
    <t>zapravení svtupu do centrály CETIN</t>
  </si>
  <si>
    <t>Provedení detailu D11-401G a D11-401H D+M</t>
  </si>
  <si>
    <t>Provedení detailu D11-401B + D+M</t>
  </si>
  <si>
    <t>protažení podlahy do prostoru arkýře</t>
  </si>
  <si>
    <t xml:space="preserve">S10,S13 : 7,2*19,5-(16,8*3,8) </t>
  </si>
  <si>
    <t>Montáž bednění stěn, prkna hrubá do 32 mm, na sraz včetně dodávky řeziva, prkna tl. 284 mm</t>
  </si>
  <si>
    <t>arkýř severní :15,1*0,1</t>
  </si>
  <si>
    <t>KZ02</t>
  </si>
  <si>
    <t>KZ02T</t>
  </si>
  <si>
    <t>příplatek za EPS PER tl. 140 mm 300 mm nad terén : (18,14+10,33)*0,3</t>
  </si>
  <si>
    <t>příplatek za EPS PER tl. 300 mm 300 mm nad žlab : 16,5*0,3</t>
  </si>
  <si>
    <t>příplatek za EPS PER tl. 300 mm 300 mm nad terén : (19,48-2*2-1,35)*0,3</t>
  </si>
  <si>
    <t>EPS PER 300 mm : 19,48*0,6</t>
  </si>
  <si>
    <t>Omítka jádrová ručně, vč. nadpraží a ostění tloušťka vrstvy 20 mm</t>
  </si>
  <si>
    <t>Omítka tenkovrstvá ručně, vč. nadpraží a ostění štuk</t>
  </si>
  <si>
    <t>Krytina vláknocementová, jednoduchá, na latě dvojité krytí</t>
  </si>
  <si>
    <t>Lepení povlak.podlah z pásů PVC na lepidlo pouze položení - PVC ve specifikaci</t>
  </si>
  <si>
    <t>Oplechování parapetů včetně rohů Pz, rš 335, 340, 355, 365 mm, viz tab. klempířských výrobků lepení trvale pružným tmelem</t>
  </si>
  <si>
    <t>Oplechování parapetů včetně rohů Pz, rš 380, 415 mm, viz tab. klempířských výrobků lepení trvale pružným tmelemem</t>
  </si>
  <si>
    <t>Oplechování parapetů včetně rohů Pz, rš 710 mm, viz tab. klempířských výrobků lepení trvale pružným tmelemem</t>
  </si>
  <si>
    <t>Geotextilie 300 g/m2 šíře 500 cm</t>
  </si>
  <si>
    <t>Zdivo keramické P10 17,5 P+D P10 na MVC 5, tl. 175 mm</t>
  </si>
  <si>
    <t>Zdivo keramické P10 24 P+D P15 na MC 10, tl. 240 mm</t>
  </si>
  <si>
    <t>Dveře kovové jednodílné vel. 1000/2120 mm viz tabulka výplní otvorů - okna, dveře, D+M předběžná cena</t>
  </si>
  <si>
    <t>64-09 O21 PC</t>
  </si>
  <si>
    <t>Výsadba zeleně předběžná cena - Katalpa trubačovitá (Catalpa bignonioides) – Aurea, min. vzrůst 200 cm, kmínek 12/14 cm, balení kontejner</t>
  </si>
  <si>
    <t xml:space="preserve">Vnější žaluzie elektricky ovládané, D+M - Z90 lamela, elektricky ovládaná, dálkový ovladač (2 ks/okno – 1 stálý + 1 rezervní) osazení – viz. detaily jižního arkýře D 1.1-4.02 B, izolovaný kastl není vyžadován, kastl základní plechový respektive bez – kompletně kryto cementovláknitou deskou, lanko
Barva tmavě šedá – výběr ze standardního vzorníku výrobce, dtto doplňky
</t>
  </si>
  <si>
    <t>Opatření pro rorýsy předběžná cena - 2x budka dvokomorová 800x190x150 Z XPS do zateplení ETICS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</si>
</sst>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0.00000"/>
    <numFmt numFmtId="165" formatCode="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10"/>
      <name val="Arial CE"/>
      <charset val="238"/>
    </font>
  </fonts>
  <fills count="6">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3">
    <xf numFmtId="0" fontId="0" fillId="0" borderId="0"/>
    <xf numFmtId="0" fontId="1" fillId="0" borderId="0"/>
    <xf numFmtId="43" fontId="20" fillId="0" borderId="0" applyFont="0" applyFill="0" applyBorder="0" applyAlignment="0" applyProtection="0"/>
  </cellStyleXfs>
  <cellXfs count="30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0" fontId="9" fillId="2" borderId="1" xfId="0" applyFont="1" applyFill="1" applyBorder="1" applyAlignment="1">
      <alignment horizontal="left" vertical="center" indent="1"/>
    </xf>
    <xf numFmtId="0" fontId="0" fillId="2" borderId="0" xfId="0" applyFill="1" applyAlignment="1">
      <alignment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3" borderId="6" xfId="0" applyNumberFormat="1" applyFont="1" applyFill="1" applyBorder="1" applyAlignment="1" applyProtection="1">
      <alignment horizontal="left" vertical="center" wrapText="1"/>
      <protection locked="0"/>
    </xf>
    <xf numFmtId="49" fontId="8" fillId="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30" xfId="0" applyNumberFormat="1" applyFont="1" applyFill="1" applyBorder="1" applyAlignment="1">
      <alignment vertical="center"/>
    </xf>
    <xf numFmtId="4" fontId="7" fillId="4" borderId="31" xfId="0" applyNumberFormat="1" applyFont="1" applyFill="1" applyBorder="1" applyAlignment="1">
      <alignment vertical="center" wrapText="1"/>
    </xf>
    <xf numFmtId="4" fontId="10" fillId="4" borderId="32" xfId="0" applyNumberFormat="1" applyFont="1" applyFill="1" applyBorder="1" applyAlignment="1">
      <alignment horizontal="center" vertical="center" wrapText="1" shrinkToFit="1"/>
    </xf>
    <xf numFmtId="4" fontId="7" fillId="4" borderId="32" xfId="0" applyNumberFormat="1" applyFont="1" applyFill="1" applyBorder="1" applyAlignment="1">
      <alignment horizontal="center" vertical="center" wrapText="1" shrinkToFit="1"/>
    </xf>
    <xf numFmtId="3" fontId="7"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2" xfId="0" applyFont="1" applyFill="1" applyBorder="1" applyAlignment="1">
      <alignment horizontal="center" vertical="center" wrapText="1"/>
    </xf>
    <xf numFmtId="49" fontId="7" fillId="0" borderId="33" xfId="0" applyNumberFormat="1" applyFont="1" applyBorder="1" applyAlignment="1">
      <alignment vertical="center"/>
    </xf>
    <xf numFmtId="4" fontId="7" fillId="0" borderId="35" xfId="0" applyNumberFormat="1" applyFont="1" applyBorder="1" applyAlignment="1">
      <alignment vertical="center"/>
    </xf>
    <xf numFmtId="0" fontId="7" fillId="2" borderId="36" xfId="0" applyFont="1" applyFill="1" applyBorder="1" applyAlignment="1">
      <alignment vertical="center"/>
    </xf>
    <xf numFmtId="0" fontId="7" fillId="2" borderId="36" xfId="0" applyFont="1" applyFill="1" applyBorder="1" applyAlignment="1">
      <alignment vertical="center" wrapText="1"/>
    </xf>
    <xf numFmtId="0" fontId="7" fillId="2" borderId="37" xfId="0" applyFont="1" applyFill="1" applyBorder="1" applyAlignment="1">
      <alignment vertical="center" wrapText="1"/>
    </xf>
    <xf numFmtId="4" fontId="7" fillId="2" borderId="39" xfId="0" applyNumberFormat="1" applyFont="1" applyFill="1" applyBorder="1" applyAlignment="1">
      <alignment vertical="center"/>
    </xf>
    <xf numFmtId="3" fontId="7" fillId="0" borderId="35" xfId="0" applyNumberFormat="1" applyFont="1" applyBorder="1" applyAlignment="1">
      <alignment vertical="center"/>
    </xf>
    <xf numFmtId="3" fontId="7" fillId="2"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2" borderId="39" xfId="0" applyNumberFormat="1" applyFont="1" applyFill="1" applyBorder="1" applyAlignment="1">
      <alignment horizontal="center" vertical="center"/>
    </xf>
    <xf numFmtId="49" fontId="0" fillId="0" borderId="1" xfId="0" applyNumberFormat="1" applyBorder="1"/>
    <xf numFmtId="0" fontId="0" fillId="0" borderId="21" xfId="0" applyFont="1" applyBorder="1" applyAlignment="1">
      <alignment vertical="center"/>
    </xf>
    <xf numFmtId="0" fontId="0" fillId="2" borderId="21" xfId="0" applyFont="1"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horizontal="center" vertical="top"/>
    </xf>
    <xf numFmtId="0" fontId="8" fillId="2"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4" fontId="8" fillId="2" borderId="0" xfId="0" applyNumberFormat="1" applyFont="1" applyFill="1" applyBorder="1" applyAlignment="1">
      <alignment vertical="top" shrinkToFit="1"/>
    </xf>
    <xf numFmtId="0" fontId="8" fillId="2" borderId="29" xfId="0" applyFont="1" applyFill="1" applyBorder="1" applyAlignment="1">
      <alignment vertical="top"/>
    </xf>
    <xf numFmtId="49" fontId="8" fillId="2" borderId="18" xfId="0" applyNumberFormat="1" applyFont="1" applyFill="1" applyBorder="1" applyAlignment="1">
      <alignment vertical="top"/>
    </xf>
    <xf numFmtId="0" fontId="8" fillId="2" borderId="18" xfId="0" applyFont="1" applyFill="1" applyBorder="1" applyAlignment="1">
      <alignment horizontal="center" vertical="top" shrinkToFit="1"/>
    </xf>
    <xf numFmtId="164" fontId="8" fillId="2" borderId="18" xfId="0" applyNumberFormat="1" applyFont="1" applyFill="1" applyBorder="1" applyAlignment="1">
      <alignment vertical="top" shrinkToFit="1"/>
    </xf>
    <xf numFmtId="4" fontId="8" fillId="2" borderId="18" xfId="0" applyNumberFormat="1" applyFont="1" applyFill="1" applyBorder="1" applyAlignment="1">
      <alignment vertical="top" shrinkToFit="1"/>
    </xf>
    <xf numFmtId="4" fontId="8" fillId="2" borderId="40"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4" fontId="16" fillId="0" borderId="42" xfId="0" applyNumberFormat="1" applyFont="1" applyBorder="1" applyAlignment="1">
      <alignment vertical="top" shrinkToFit="1"/>
    </xf>
    <xf numFmtId="4" fontId="16" fillId="0" borderId="42" xfId="0" applyNumberFormat="1" applyFont="1" applyBorder="1" applyAlignment="1">
      <alignment vertical="top" shrinkToFit="1"/>
    </xf>
    <xf numFmtId="4" fontId="16" fillId="3" borderId="42"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0" fontId="18" fillId="0" borderId="0" xfId="0" applyNumberFormat="1" applyFont="1" applyAlignment="1">
      <alignment wrapText="1"/>
    </xf>
    <xf numFmtId="4" fontId="8" fillId="2" borderId="22" xfId="0" applyNumberFormat="1" applyFont="1" applyFill="1" applyBorder="1" applyAlignment="1">
      <alignment vertical="top"/>
    </xf>
    <xf numFmtId="49" fontId="8" fillId="2"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4" fontId="16" fillId="0" borderId="45" xfId="0" applyNumberFormat="1" applyFont="1" applyBorder="1" applyAlignment="1">
      <alignment vertical="top" shrinkToFit="1"/>
    </xf>
    <xf numFmtId="4" fontId="16" fillId="0" borderId="45" xfId="0" applyNumberFormat="1" applyFont="1" applyBorder="1" applyAlignment="1">
      <alignment vertical="top" shrinkToFit="1"/>
    </xf>
    <xf numFmtId="4" fontId="16" fillId="3" borderId="45" xfId="0" applyNumberFormat="1" applyFont="1" applyFill="1" applyBorder="1" applyAlignment="1" applyProtection="1">
      <alignment vertical="top" shrinkToFit="1"/>
      <protection locked="0"/>
    </xf>
    <xf numFmtId="4" fontId="16" fillId="0" borderId="46" xfId="0" applyNumberFormat="1" applyFont="1" applyBorder="1" applyAlignment="1">
      <alignment vertical="top" shrinkToFit="1"/>
    </xf>
    <xf numFmtId="49" fontId="16" fillId="0" borderId="45" xfId="0" applyNumberFormat="1" applyFont="1" applyBorder="1" applyAlignment="1">
      <alignment horizontal="left" vertical="top"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19" fillId="0" borderId="0" xfId="0" quotePrefix="1" applyNumberFormat="1" applyFont="1" applyBorder="1" applyAlignment="1">
      <alignment horizontal="left" vertical="top" wrapText="1"/>
    </xf>
    <xf numFmtId="4" fontId="8" fillId="0" borderId="12" xfId="0" applyNumberFormat="1" applyFont="1" applyBorder="1" applyAlignment="1">
      <alignment vertical="center"/>
    </xf>
    <xf numFmtId="49" fontId="8" fillId="2" borderId="0" xfId="0" applyNumberFormat="1" applyFont="1" applyFill="1" applyAlignment="1">
      <alignment horizontal="left" vertical="center" wrapText="1"/>
    </xf>
    <xf numFmtId="165" fontId="0" fillId="0" borderId="0" xfId="0" applyNumberFormat="1"/>
    <xf numFmtId="1" fontId="0" fillId="0" borderId="0" xfId="0" applyNumberFormat="1"/>
    <xf numFmtId="4" fontId="7" fillId="0" borderId="35" xfId="0" quotePrefix="1" applyNumberFormat="1" applyFont="1" applyBorder="1" applyAlignment="1">
      <alignment vertical="center"/>
    </xf>
    <xf numFmtId="164" fontId="16" fillId="0" borderId="0" xfId="0" applyNumberFormat="1" applyFont="1" applyBorder="1" applyAlignment="1">
      <alignment vertical="top" shrinkToFit="1"/>
    </xf>
    <xf numFmtId="0" fontId="16" fillId="5" borderId="41" xfId="0" applyFont="1" applyFill="1" applyBorder="1" applyAlignment="1">
      <alignment vertical="top"/>
    </xf>
    <xf numFmtId="49" fontId="16" fillId="5" borderId="42" xfId="0" applyNumberFormat="1" applyFont="1" applyFill="1" applyBorder="1" applyAlignment="1">
      <alignment vertical="top"/>
    </xf>
    <xf numFmtId="49" fontId="16" fillId="5" borderId="42" xfId="0" applyNumberFormat="1" applyFont="1" applyFill="1" applyBorder="1" applyAlignment="1">
      <alignment horizontal="left" vertical="top" wrapText="1"/>
    </xf>
    <xf numFmtId="0" fontId="16" fillId="5" borderId="42" xfId="0" applyFont="1" applyFill="1" applyBorder="1" applyAlignment="1">
      <alignment horizontal="center" vertical="top" shrinkToFit="1"/>
    </xf>
    <xf numFmtId="164" fontId="16" fillId="5" borderId="42" xfId="0" applyNumberFormat="1" applyFont="1" applyFill="1" applyBorder="1" applyAlignment="1">
      <alignment vertical="top" shrinkToFit="1"/>
    </xf>
    <xf numFmtId="4" fontId="16" fillId="5" borderId="42" xfId="0" applyNumberFormat="1" applyFont="1" applyFill="1" applyBorder="1" applyAlignment="1">
      <alignment vertical="top" shrinkToFit="1"/>
    </xf>
    <xf numFmtId="4" fontId="16" fillId="5" borderId="42" xfId="0" applyNumberFormat="1" applyFont="1" applyFill="1" applyBorder="1" applyAlignment="1" applyProtection="1">
      <alignment vertical="top" shrinkToFit="1"/>
      <protection locked="0"/>
    </xf>
    <xf numFmtId="4" fontId="16" fillId="5" borderId="43" xfId="0" applyNumberFormat="1" applyFont="1" applyFill="1" applyBorder="1" applyAlignment="1">
      <alignment vertical="top" shrinkToFit="1"/>
    </xf>
    <xf numFmtId="4" fontId="16" fillId="5" borderId="0" xfId="0" applyNumberFormat="1" applyFont="1" applyFill="1" applyBorder="1" applyAlignment="1">
      <alignment vertical="top" shrinkToFit="1"/>
    </xf>
    <xf numFmtId="0" fontId="16" fillId="5" borderId="0" xfId="0" applyFont="1" applyFill="1"/>
    <xf numFmtId="0" fontId="0" fillId="5" borderId="0" xfId="0" applyFill="1"/>
    <xf numFmtId="0" fontId="16" fillId="5" borderId="0" xfId="0" applyFont="1" applyFill="1" applyBorder="1" applyAlignment="1">
      <alignment vertical="top"/>
    </xf>
    <xf numFmtId="49" fontId="16" fillId="5" borderId="0" xfId="0" applyNumberFormat="1" applyFont="1" applyFill="1" applyBorder="1" applyAlignment="1">
      <alignment vertical="top"/>
    </xf>
    <xf numFmtId="164" fontId="19" fillId="5" borderId="0" xfId="0" quotePrefix="1" applyNumberFormat="1" applyFont="1" applyFill="1" applyBorder="1" applyAlignment="1">
      <alignment horizontal="left" vertical="top" wrapText="1"/>
    </xf>
    <xf numFmtId="164" fontId="19" fillId="5" borderId="0" xfId="0" applyNumberFormat="1" applyFont="1" applyFill="1" applyBorder="1" applyAlignment="1">
      <alignment horizontal="center" vertical="top" wrapText="1" shrinkToFit="1"/>
    </xf>
    <xf numFmtId="164" fontId="19" fillId="5" borderId="0" xfId="0" applyNumberFormat="1" applyFont="1" applyFill="1" applyBorder="1" applyAlignment="1">
      <alignment vertical="top" wrapText="1" shrinkToFit="1"/>
    </xf>
    <xf numFmtId="164" fontId="16" fillId="0" borderId="0" xfId="0" applyNumberFormat="1" applyFont="1"/>
    <xf numFmtId="4" fontId="16" fillId="3" borderId="0" xfId="0" applyNumberFormat="1" applyFont="1" applyFill="1" applyBorder="1" applyAlignment="1" applyProtection="1">
      <alignment vertical="top" shrinkToFit="1"/>
      <protection locked="0"/>
    </xf>
    <xf numFmtId="0" fontId="16" fillId="0" borderId="41" xfId="0" applyFont="1" applyFill="1" applyBorder="1" applyAlignment="1">
      <alignment vertical="top"/>
    </xf>
    <xf numFmtId="49" fontId="16" fillId="0" borderId="42" xfId="0" applyNumberFormat="1" applyFont="1" applyFill="1" applyBorder="1" applyAlignment="1">
      <alignment vertical="top"/>
    </xf>
    <xf numFmtId="0" fontId="16" fillId="0" borderId="0" xfId="0" applyFont="1" applyFill="1" applyBorder="1" applyAlignment="1">
      <alignment vertical="top"/>
    </xf>
    <xf numFmtId="49" fontId="16" fillId="0" borderId="0" xfId="0" applyNumberFormat="1" applyFont="1" applyFill="1" applyBorder="1" applyAlignment="1">
      <alignment vertical="top"/>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4" fontId="8"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4" fontId="0" fillId="0" borderId="37" xfId="0" applyNumberFormat="1" applyBorder="1" applyAlignment="1">
      <alignment vertical="center" wrapText="1"/>
    </xf>
    <xf numFmtId="4" fontId="0" fillId="0" borderId="38" xfId="0" applyNumberFormat="1" applyBorder="1" applyAlignment="1">
      <alignment vertical="center" wrapText="1"/>
    </xf>
    <xf numFmtId="49" fontId="8" fillId="3" borderId="6" xfId="0" applyNumberFormat="1" applyFon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2" fontId="12" fillId="2" borderId="7" xfId="0" applyNumberFormat="1" applyFont="1" applyFill="1" applyBorder="1" applyAlignment="1">
      <alignment horizontal="right" vertical="center"/>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3" fontId="11" fillId="0" borderId="18" xfId="2"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8"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49" fontId="8" fillId="3" borderId="0" xfId="0" applyNumberFormat="1"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0" fillId="0" borderId="0" xfId="0" applyNumberFormat="1" applyAlignment="1">
      <alignment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0" fillId="3" borderId="2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8" xfId="0" applyFill="1" applyBorder="1" applyAlignment="1" applyProtection="1">
      <alignment horizontal="left" vertical="top" wrapText="1"/>
      <protection locked="0"/>
    </xf>
    <xf numFmtId="0" fontId="0" fillId="3" borderId="40" xfId="0" applyFill="1" applyBorder="1" applyAlignment="1" applyProtection="1">
      <alignment vertical="top" wrapText="1"/>
      <protection locked="0"/>
    </xf>
    <xf numFmtId="0" fontId="0" fillId="3" borderId="26"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0" xfId="0" applyFill="1" applyBorder="1" applyAlignment="1" applyProtection="1">
      <alignment horizontal="left" vertical="top" wrapText="1"/>
      <protection locked="0"/>
    </xf>
    <xf numFmtId="0" fontId="0" fillId="3" borderId="27"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6" xfId="0" applyFill="1" applyBorder="1" applyAlignment="1" applyProtection="1">
      <alignment horizontal="left" vertical="top" wrapText="1"/>
      <protection locked="0"/>
    </xf>
    <xf numFmtId="0" fontId="0" fillId="3" borderId="28" xfId="0" applyFill="1" applyBorder="1" applyAlignment="1" applyProtection="1">
      <alignment vertical="top" wrapText="1"/>
      <protection locked="0"/>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cellXfs>
  <cellStyles count="3">
    <cellStyle name="Čárka" xfId="2" builtinId="3"/>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96"/>
  <sheetViews>
    <sheetView showGridLines="0" tabSelected="1" topLeftCell="B1" zoomScaleNormal="100" zoomScaleSheetLayoutView="75" workbookViewId="0">
      <selection activeCell="G38" sqref="G38"/>
    </sheetView>
  </sheetViews>
  <sheetFormatPr defaultColWidth="9" defaultRowHeight="13.2" x14ac:dyDescent="0.25"/>
  <cols>
    <col min="1" max="1" width="8.7773437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38</v>
      </c>
      <c r="B1" s="253" t="s">
        <v>4</v>
      </c>
      <c r="C1" s="254"/>
      <c r="D1" s="254"/>
      <c r="E1" s="254"/>
      <c r="F1" s="254"/>
      <c r="G1" s="254"/>
      <c r="H1" s="254"/>
      <c r="I1" s="254"/>
      <c r="J1" s="255"/>
    </row>
    <row r="2" spans="1:15" ht="36" customHeight="1" x14ac:dyDescent="0.25">
      <c r="A2" s="2"/>
      <c r="B2" s="76" t="s">
        <v>24</v>
      </c>
      <c r="C2" s="77"/>
      <c r="D2" s="193" t="s">
        <v>42</v>
      </c>
      <c r="E2" s="259" t="s">
        <v>43</v>
      </c>
      <c r="F2" s="260"/>
      <c r="G2" s="260"/>
      <c r="H2" s="260"/>
      <c r="I2" s="260"/>
      <c r="J2" s="261"/>
      <c r="O2" s="1"/>
    </row>
    <row r="3" spans="1:15" ht="27" hidden="1" customHeight="1" x14ac:dyDescent="0.25">
      <c r="A3" s="2"/>
      <c r="B3" s="78"/>
      <c r="C3" s="77"/>
      <c r="D3" s="79"/>
      <c r="E3" s="262"/>
      <c r="F3" s="263"/>
      <c r="G3" s="263"/>
      <c r="H3" s="263"/>
      <c r="I3" s="263"/>
      <c r="J3" s="264"/>
    </row>
    <row r="4" spans="1:15" ht="23.25" customHeight="1" x14ac:dyDescent="0.25">
      <c r="A4" s="2"/>
      <c r="B4" s="80"/>
      <c r="C4" s="81"/>
      <c r="D4" s="82"/>
      <c r="E4" s="271"/>
      <c r="F4" s="271"/>
      <c r="G4" s="271"/>
      <c r="H4" s="271"/>
      <c r="I4" s="271"/>
      <c r="J4" s="272"/>
    </row>
    <row r="5" spans="1:15" ht="24" customHeight="1" x14ac:dyDescent="0.25">
      <c r="A5" s="2"/>
      <c r="B5" s="31" t="s">
        <v>23</v>
      </c>
      <c r="D5" s="249"/>
      <c r="E5" s="250"/>
      <c r="F5" s="250"/>
      <c r="G5" s="250"/>
      <c r="H5" s="18" t="s">
        <v>40</v>
      </c>
      <c r="I5" s="22"/>
      <c r="J5" s="8"/>
    </row>
    <row r="6" spans="1:15" ht="15.75" customHeight="1" x14ac:dyDescent="0.25">
      <c r="A6" s="2"/>
      <c r="B6" s="28"/>
      <c r="C6" s="54"/>
      <c r="D6" s="233"/>
      <c r="E6" s="234"/>
      <c r="F6" s="234"/>
      <c r="G6" s="234"/>
      <c r="H6" s="18" t="s">
        <v>36</v>
      </c>
      <c r="I6" s="22"/>
      <c r="J6" s="8"/>
    </row>
    <row r="7" spans="1:15" ht="15.75" customHeight="1" x14ac:dyDescent="0.25">
      <c r="A7" s="2"/>
      <c r="B7" s="29"/>
      <c r="C7" s="55"/>
      <c r="D7" s="52"/>
      <c r="E7" s="235"/>
      <c r="F7" s="236"/>
      <c r="G7" s="236"/>
      <c r="H7" s="24"/>
      <c r="I7" s="23"/>
      <c r="J7" s="34"/>
    </row>
    <row r="8" spans="1:15" ht="17.25" customHeight="1" x14ac:dyDescent="0.25">
      <c r="A8" s="2"/>
      <c r="B8" s="31" t="s">
        <v>21</v>
      </c>
      <c r="D8" s="83"/>
      <c r="H8" s="18" t="s">
        <v>40</v>
      </c>
      <c r="I8" s="86" t="s">
        <v>44</v>
      </c>
      <c r="J8" s="8"/>
    </row>
    <row r="9" spans="1:15" ht="24.75" customHeight="1" x14ac:dyDescent="0.25">
      <c r="A9" s="2"/>
      <c r="B9" s="2"/>
      <c r="D9" s="83"/>
      <c r="H9" s="18" t="s">
        <v>36</v>
      </c>
      <c r="I9" s="86"/>
      <c r="J9" s="8"/>
    </row>
    <row r="10" spans="1:15" ht="23.25" customHeight="1" x14ac:dyDescent="0.25">
      <c r="A10" s="2"/>
      <c r="B10" s="35"/>
      <c r="C10" s="55"/>
      <c r="D10" s="85"/>
      <c r="E10" s="84"/>
      <c r="F10" s="24"/>
      <c r="G10" s="14"/>
      <c r="H10" s="14"/>
      <c r="I10" s="36"/>
      <c r="J10" s="34"/>
    </row>
    <row r="11" spans="1:15" ht="24" customHeight="1" x14ac:dyDescent="0.25">
      <c r="A11" s="2"/>
      <c r="B11" s="31" t="s">
        <v>20</v>
      </c>
      <c r="D11" s="266"/>
      <c r="E11" s="266"/>
      <c r="F11" s="266"/>
      <c r="G11" s="266"/>
      <c r="H11" s="18" t="s">
        <v>40</v>
      </c>
      <c r="I11" s="88"/>
      <c r="J11" s="8"/>
    </row>
    <row r="12" spans="1:15" ht="15.75" customHeight="1" x14ac:dyDescent="0.25">
      <c r="A12" s="2"/>
      <c r="B12" s="28"/>
      <c r="C12" s="54"/>
      <c r="D12" s="270"/>
      <c r="E12" s="270"/>
      <c r="F12" s="270"/>
      <c r="G12" s="270"/>
      <c r="H12" s="18" t="s">
        <v>36</v>
      </c>
      <c r="I12" s="88"/>
      <c r="J12" s="8"/>
    </row>
    <row r="13" spans="1:15" ht="15.75" customHeight="1" x14ac:dyDescent="0.25">
      <c r="A13" s="2"/>
      <c r="B13" s="29"/>
      <c r="C13" s="55"/>
      <c r="D13" s="87"/>
      <c r="E13" s="231"/>
      <c r="F13" s="232"/>
      <c r="G13" s="232"/>
      <c r="H13" s="19"/>
      <c r="I13" s="23"/>
      <c r="J13" s="34"/>
    </row>
    <row r="14" spans="1:15" ht="24" customHeight="1" x14ac:dyDescent="0.25">
      <c r="A14" s="2"/>
      <c r="B14" s="43" t="s">
        <v>22</v>
      </c>
      <c r="C14" s="56"/>
      <c r="D14" s="57"/>
      <c r="E14" s="58"/>
      <c r="F14" s="44"/>
      <c r="G14" s="44"/>
      <c r="H14" s="45"/>
      <c r="I14" s="44"/>
      <c r="J14" s="46"/>
    </row>
    <row r="15" spans="1:15" ht="32.25" customHeight="1" x14ac:dyDescent="0.25">
      <c r="A15" s="2"/>
      <c r="B15" s="35" t="s">
        <v>34</v>
      </c>
      <c r="C15" s="59"/>
      <c r="D15" s="53"/>
      <c r="E15" s="265"/>
      <c r="F15" s="265"/>
      <c r="G15" s="267"/>
      <c r="H15" s="267"/>
      <c r="I15" s="267" t="s">
        <v>31</v>
      </c>
      <c r="J15" s="268"/>
    </row>
    <row r="16" spans="1:15" ht="23.25" customHeight="1" x14ac:dyDescent="0.25">
      <c r="A16" s="141" t="s">
        <v>26</v>
      </c>
      <c r="B16" s="38" t="s">
        <v>26</v>
      </c>
      <c r="C16" s="60"/>
      <c r="D16" s="61"/>
      <c r="E16" s="240"/>
      <c r="F16" s="241"/>
      <c r="G16" s="240"/>
      <c r="H16" s="241"/>
      <c r="I16" s="240">
        <f>SUMIF(F63:F123,A16,I63:I123)+SUMIF(F63:F123,"PSU",I63:I123)</f>
        <v>0</v>
      </c>
      <c r="J16" s="242"/>
    </row>
    <row r="17" spans="1:10" ht="23.25" customHeight="1" x14ac:dyDescent="0.25">
      <c r="A17" s="141" t="s">
        <v>27</v>
      </c>
      <c r="B17" s="38" t="s">
        <v>27</v>
      </c>
      <c r="C17" s="60"/>
      <c r="D17" s="61"/>
      <c r="E17" s="240"/>
      <c r="F17" s="241"/>
      <c r="G17" s="240"/>
      <c r="H17" s="241"/>
      <c r="I17" s="240">
        <f>SUMIF(F63:F123,A17,I63:I123)</f>
        <v>0</v>
      </c>
      <c r="J17" s="242"/>
    </row>
    <row r="18" spans="1:10" ht="23.25" customHeight="1" x14ac:dyDescent="0.25">
      <c r="A18" s="141" t="s">
        <v>28</v>
      </c>
      <c r="B18" s="38" t="s">
        <v>28</v>
      </c>
      <c r="C18" s="60"/>
      <c r="D18" s="61"/>
      <c r="E18" s="240"/>
      <c r="F18" s="241"/>
      <c r="G18" s="240"/>
      <c r="H18" s="241"/>
      <c r="I18" s="240">
        <f>SUMIF(F63:F123,A18,I63:I123)</f>
        <v>0</v>
      </c>
      <c r="J18" s="242"/>
    </row>
    <row r="19" spans="1:10" ht="23.25" customHeight="1" x14ac:dyDescent="0.25">
      <c r="A19" s="141" t="s">
        <v>191</v>
      </c>
      <c r="B19" s="38" t="s">
        <v>29</v>
      </c>
      <c r="C19" s="60"/>
      <c r="D19" s="61"/>
      <c r="E19" s="240"/>
      <c r="F19" s="241"/>
      <c r="G19" s="240"/>
      <c r="H19" s="241"/>
      <c r="I19" s="240">
        <f>SUMIF(F63:F123,A19,I63:I123)</f>
        <v>0</v>
      </c>
      <c r="J19" s="242"/>
    </row>
    <row r="20" spans="1:10" ht="23.25" customHeight="1" x14ac:dyDescent="0.25">
      <c r="A20" s="141" t="s">
        <v>192</v>
      </c>
      <c r="B20" s="38" t="s">
        <v>30</v>
      </c>
      <c r="C20" s="60"/>
      <c r="D20" s="61"/>
      <c r="E20" s="240"/>
      <c r="F20" s="241"/>
      <c r="G20" s="240"/>
      <c r="H20" s="241"/>
      <c r="I20" s="240">
        <f>SUMIF(F63:F123,A20,I63:I123)</f>
        <v>0</v>
      </c>
      <c r="J20" s="242"/>
    </row>
    <row r="21" spans="1:10" ht="23.25" customHeight="1" x14ac:dyDescent="0.25">
      <c r="A21" s="2"/>
      <c r="B21" s="48" t="s">
        <v>31</v>
      </c>
      <c r="C21" s="62"/>
      <c r="D21" s="63"/>
      <c r="E21" s="243"/>
      <c r="F21" s="269"/>
      <c r="G21" s="243"/>
      <c r="H21" s="269"/>
      <c r="I21" s="243">
        <f>SUM(I16:J20)</f>
        <v>0</v>
      </c>
      <c r="J21" s="244"/>
    </row>
    <row r="22" spans="1:10" ht="33" customHeight="1" x14ac:dyDescent="0.25">
      <c r="A22" s="2"/>
      <c r="B22" s="42" t="s">
        <v>35</v>
      </c>
      <c r="C22" s="60"/>
      <c r="D22" s="61"/>
      <c r="E22" s="64"/>
      <c r="F22" s="39"/>
      <c r="G22" s="33"/>
      <c r="H22" s="33"/>
      <c r="I22" s="33"/>
      <c r="J22" s="40"/>
    </row>
    <row r="23" spans="1:10" ht="23.25" customHeight="1" x14ac:dyDescent="0.25">
      <c r="A23" s="2">
        <f>ZakladDPHSni*SazbaDPH1/100</f>
        <v>0</v>
      </c>
      <c r="B23" s="38" t="s">
        <v>13</v>
      </c>
      <c r="C23" s="60"/>
      <c r="D23" s="61"/>
      <c r="E23" s="65">
        <v>15</v>
      </c>
      <c r="F23" s="39" t="s">
        <v>0</v>
      </c>
      <c r="G23" s="74"/>
      <c r="H23" s="75"/>
      <c r="I23" s="192">
        <f>I21</f>
        <v>0</v>
      </c>
      <c r="J23" s="40" t="str">
        <f t="shared" ref="J23:J28" si="0">Mena</f>
        <v>CZK</v>
      </c>
    </row>
    <row r="24" spans="1:10" ht="23.25" customHeight="1" x14ac:dyDescent="0.25">
      <c r="A24" s="2">
        <f>(A23-INT(A23))*100</f>
        <v>0</v>
      </c>
      <c r="B24" s="38" t="s">
        <v>14</v>
      </c>
      <c r="C24" s="60"/>
      <c r="D24" s="61"/>
      <c r="E24" s="65">
        <f>SazbaDPH1</f>
        <v>15</v>
      </c>
      <c r="F24" s="39" t="s">
        <v>0</v>
      </c>
      <c r="G24" s="238">
        <f>I23*0.15</f>
        <v>0</v>
      </c>
      <c r="H24" s="239"/>
      <c r="I24" s="239"/>
      <c r="J24" s="40" t="str">
        <f t="shared" si="0"/>
        <v>CZK</v>
      </c>
    </row>
    <row r="25" spans="1:10" ht="23.25" customHeight="1" x14ac:dyDescent="0.25">
      <c r="A25" s="2">
        <f>ZakladDPHZakl*SazbaDPH2/100</f>
        <v>0</v>
      </c>
      <c r="B25" s="38" t="s">
        <v>15</v>
      </c>
      <c r="C25" s="60"/>
      <c r="D25" s="61"/>
      <c r="E25" s="65">
        <v>21</v>
      </c>
      <c r="F25" s="39" t="s">
        <v>0</v>
      </c>
      <c r="G25" s="246"/>
      <c r="H25" s="247"/>
      <c r="I25" s="247"/>
      <c r="J25" s="40" t="str">
        <f t="shared" si="0"/>
        <v>CZK</v>
      </c>
    </row>
    <row r="26" spans="1:10" ht="23.25" customHeight="1" x14ac:dyDescent="0.25">
      <c r="A26" s="2">
        <f>(A25-INT(A25))*100</f>
        <v>0</v>
      </c>
      <c r="B26" s="32" t="s">
        <v>16</v>
      </c>
      <c r="C26" s="66"/>
      <c r="D26" s="53"/>
      <c r="E26" s="67">
        <f>SazbaDPH2</f>
        <v>21</v>
      </c>
      <c r="F26" s="30" t="s">
        <v>0</v>
      </c>
      <c r="G26" s="256">
        <f>A25</f>
        <v>0</v>
      </c>
      <c r="H26" s="257"/>
      <c r="I26" s="257"/>
      <c r="J26" s="37" t="str">
        <f t="shared" si="0"/>
        <v>CZK</v>
      </c>
    </row>
    <row r="27" spans="1:10" ht="23.25" customHeight="1" thickBot="1" x14ac:dyDescent="0.3">
      <c r="A27" s="2">
        <f>ZakladDPHSni+DPHSni+ZakladDPHZakl+DPHZakl</f>
        <v>0</v>
      </c>
      <c r="B27" s="31" t="s">
        <v>5</v>
      </c>
      <c r="C27" s="68"/>
      <c r="D27" s="69"/>
      <c r="E27" s="68"/>
      <c r="F27" s="16"/>
      <c r="G27" s="258">
        <f>I23</f>
        <v>0</v>
      </c>
      <c r="H27" s="258"/>
      <c r="I27" s="258"/>
      <c r="J27" s="41" t="str">
        <f t="shared" si="0"/>
        <v>CZK</v>
      </c>
    </row>
    <row r="28" spans="1:10" ht="27.75" hidden="1" customHeight="1" thickBot="1" x14ac:dyDescent="0.3">
      <c r="A28" s="2"/>
      <c r="B28" s="115" t="s">
        <v>25</v>
      </c>
      <c r="C28" s="116"/>
      <c r="D28" s="116"/>
      <c r="E28" s="117"/>
      <c r="F28" s="118"/>
      <c r="G28" s="245">
        <f>ZakladDPHSniVypocet+ZakladDPHZaklVypocet</f>
        <v>0</v>
      </c>
      <c r="H28" s="248"/>
      <c r="I28" s="248"/>
      <c r="J28" s="119" t="str">
        <f t="shared" si="0"/>
        <v>CZK</v>
      </c>
    </row>
    <row r="29" spans="1:10" ht="27.75" customHeight="1" thickBot="1" x14ac:dyDescent="0.3">
      <c r="A29" s="2">
        <f>(A27-INT(A27))*100</f>
        <v>0</v>
      </c>
      <c r="B29" s="115" t="s">
        <v>37</v>
      </c>
      <c r="C29" s="120"/>
      <c r="D29" s="120"/>
      <c r="E29" s="120"/>
      <c r="F29" s="121"/>
      <c r="G29" s="245">
        <f>I23+DPHSni</f>
        <v>0</v>
      </c>
      <c r="H29" s="245"/>
      <c r="I29" s="245"/>
      <c r="J29" s="122" t="s">
        <v>77</v>
      </c>
    </row>
    <row r="30" spans="1:10" ht="12.75" customHeight="1" x14ac:dyDescent="0.25">
      <c r="A30" s="2"/>
      <c r="B30" s="2"/>
      <c r="J30" s="9"/>
    </row>
    <row r="31" spans="1:10" ht="30" customHeight="1" x14ac:dyDescent="0.25">
      <c r="A31" s="2"/>
      <c r="B31" s="2"/>
      <c r="J31" s="9"/>
    </row>
    <row r="32" spans="1:10" ht="18.75" customHeight="1" x14ac:dyDescent="0.25">
      <c r="A32" s="2"/>
      <c r="B32" s="17"/>
      <c r="C32" s="70" t="s">
        <v>12</v>
      </c>
      <c r="D32" s="71"/>
      <c r="E32" s="71"/>
      <c r="F32" s="15" t="s">
        <v>11</v>
      </c>
      <c r="G32" s="26"/>
      <c r="H32" s="27"/>
      <c r="I32" s="26"/>
      <c r="J32" s="9"/>
    </row>
    <row r="33" spans="1:12" ht="47.25" customHeight="1" x14ac:dyDescent="0.25">
      <c r="A33" s="2"/>
      <c r="B33" s="2"/>
      <c r="J33" s="9"/>
    </row>
    <row r="34" spans="1:12" s="21" customFormat="1" ht="18.75" customHeight="1" x14ac:dyDescent="0.25">
      <c r="A34" s="20"/>
      <c r="B34" s="20"/>
      <c r="C34" s="72"/>
      <c r="D34" s="222" t="s">
        <v>41</v>
      </c>
      <c r="E34" s="223"/>
      <c r="G34" s="251"/>
      <c r="H34" s="252"/>
      <c r="I34" s="252"/>
      <c r="J34" s="25"/>
    </row>
    <row r="35" spans="1:12" ht="12.75" customHeight="1" x14ac:dyDescent="0.25">
      <c r="A35" s="2"/>
      <c r="B35" s="2"/>
      <c r="D35" s="237" t="s">
        <v>2</v>
      </c>
      <c r="E35" s="237"/>
      <c r="H35" s="10" t="s">
        <v>3</v>
      </c>
      <c r="J35" s="9"/>
    </row>
    <row r="36" spans="1:12" ht="13.5" customHeight="1" thickBot="1" x14ac:dyDescent="0.3">
      <c r="A36" s="11"/>
      <c r="B36" s="11"/>
      <c r="C36" s="73"/>
      <c r="D36" s="73"/>
      <c r="E36" s="73"/>
      <c r="F36" s="12"/>
      <c r="G36" s="12"/>
      <c r="H36" s="12"/>
      <c r="I36" s="12"/>
      <c r="J36" s="13"/>
    </row>
    <row r="37" spans="1:12" ht="27" customHeight="1" x14ac:dyDescent="0.25">
      <c r="B37" s="92" t="s">
        <v>17</v>
      </c>
      <c r="C37" s="93"/>
      <c r="D37" s="93"/>
      <c r="E37" s="93"/>
      <c r="F37" s="94"/>
      <c r="G37" s="94"/>
      <c r="H37" s="94"/>
      <c r="I37" s="94"/>
      <c r="J37" s="95"/>
    </row>
    <row r="38" spans="1:12" ht="25.5" customHeight="1" x14ac:dyDescent="0.25">
      <c r="A38" s="91" t="s">
        <v>39</v>
      </c>
      <c r="B38" s="96" t="s">
        <v>18</v>
      </c>
      <c r="C38" s="97" t="s">
        <v>6</v>
      </c>
      <c r="D38" s="97"/>
      <c r="E38" s="97"/>
      <c r="F38" s="98" t="str">
        <f>B23</f>
        <v>Základ pro sníženou DPH</v>
      </c>
      <c r="G38" s="98" t="str">
        <f>B25</f>
        <v>Základ pro základní DPH</v>
      </c>
      <c r="H38" s="99" t="s">
        <v>19</v>
      </c>
      <c r="I38" s="99" t="s">
        <v>1</v>
      </c>
      <c r="J38" s="100" t="s">
        <v>0</v>
      </c>
    </row>
    <row r="39" spans="1:12" ht="25.5" hidden="1" customHeight="1" x14ac:dyDescent="0.25">
      <c r="A39" s="91">
        <v>1</v>
      </c>
      <c r="B39" s="101" t="s">
        <v>45</v>
      </c>
      <c r="C39" s="225"/>
      <c r="D39" s="225"/>
      <c r="E39" s="225"/>
      <c r="F39" s="102" t="e">
        <f>'OV 01 0-1 Pol'!AE38+'OV 01 0-2 Pol'!AE30+'SO 01 VZT'!AE39+'SO 01 01-1 Pol'!AE792+'SO 01 01-2 Pol'!AE72+'SO 01 ZTI'!AE98+'SO 01 PLYN'!AE26+'SO 01 ÚT'!AE92+'SO 01 EL'!AE258+#REF!+'SO 02 02-1 Pol'!AE143+'SO 03 03-1 Pol'!AE76+'SO 03 03-2 Pol'!AE32</f>
        <v>#REF!</v>
      </c>
      <c r="G39" s="103" t="e">
        <f>'OV 01 0-1 Pol'!AF38+'OV 01 0-2 Pol'!AF30+'SO 01 VZT'!AF39+'SO 01 01-1 Pol'!AF792+'SO 01 01-2 Pol'!AF72+'SO 01 ZTI'!AF98+'SO 01 PLYN'!AF26+'SO 01 ÚT'!AF92+'SO 01 EL'!AF258+#REF!+'SO 02 02-1 Pol'!AF143+'SO 03 03-1 Pol'!AF76+'SO 03 03-2 Pol'!AF32</f>
        <v>#REF!</v>
      </c>
      <c r="H39" s="104" t="e">
        <f t="shared" ref="H39:H55" si="1">(F39*SazbaDPH1/100)+(G39*SazbaDPH2/100)</f>
        <v>#REF!</v>
      </c>
      <c r="I39" s="104" t="e">
        <f t="shared" ref="I39:I55" si="2">F39+G39+H39</f>
        <v>#REF!</v>
      </c>
      <c r="J39" s="105" t="str">
        <f t="shared" ref="J39:J55" si="3">IF(CenaCelkemVypocet=0,"",I39/CenaCelkemVypocet*100)</f>
        <v/>
      </c>
    </row>
    <row r="40" spans="1:12" ht="25.5" customHeight="1" x14ac:dyDescent="0.25">
      <c r="A40" s="91">
        <v>2</v>
      </c>
      <c r="B40" s="106" t="s">
        <v>46</v>
      </c>
      <c r="C40" s="224" t="s">
        <v>47</v>
      </c>
      <c r="D40" s="224"/>
      <c r="E40" s="224"/>
      <c r="F40" s="107">
        <f>'OV 01 0-1 Pol'!AE38+'OV 01 0-2 Pol'!AE30</f>
        <v>0</v>
      </c>
      <c r="G40" s="108">
        <f>'OV 01 0-1 Pol'!AF38+'OV 01 0-2 Pol'!AF30</f>
        <v>0</v>
      </c>
      <c r="H40" s="108">
        <f t="shared" si="1"/>
        <v>0</v>
      </c>
      <c r="I40" s="108">
        <f t="shared" si="2"/>
        <v>0</v>
      </c>
      <c r="J40" s="109" t="str">
        <f t="shared" si="3"/>
        <v/>
      </c>
    </row>
    <row r="41" spans="1:12" ht="25.5" customHeight="1" x14ac:dyDescent="0.25">
      <c r="A41" s="91">
        <v>3</v>
      </c>
      <c r="B41" s="110" t="s">
        <v>48</v>
      </c>
      <c r="C41" s="225" t="s">
        <v>49</v>
      </c>
      <c r="D41" s="225"/>
      <c r="E41" s="225"/>
      <c r="F41" s="111">
        <f>'OV 01 0-1 Pol'!AE38</f>
        <v>0</v>
      </c>
      <c r="G41" s="104">
        <f>'OV 01 0-1 Pol'!AF38</f>
        <v>0</v>
      </c>
      <c r="H41" s="104">
        <f t="shared" si="1"/>
        <v>0</v>
      </c>
      <c r="I41" s="104">
        <f t="shared" si="2"/>
        <v>0</v>
      </c>
      <c r="J41" s="105" t="str">
        <f t="shared" si="3"/>
        <v/>
      </c>
    </row>
    <row r="42" spans="1:12" ht="25.5" customHeight="1" x14ac:dyDescent="0.25">
      <c r="A42" s="91">
        <v>3</v>
      </c>
      <c r="B42" s="110" t="s">
        <v>50</v>
      </c>
      <c r="C42" s="225" t="s">
        <v>51</v>
      </c>
      <c r="D42" s="225"/>
      <c r="E42" s="225"/>
      <c r="F42" s="111">
        <f>'OV 01 0-2 Pol'!AE30</f>
        <v>0</v>
      </c>
      <c r="G42" s="104">
        <f>'OV 01 0-2 Pol'!AF30</f>
        <v>0</v>
      </c>
      <c r="H42" s="104">
        <f t="shared" si="1"/>
        <v>0</v>
      </c>
      <c r="I42" s="104">
        <f t="shared" si="2"/>
        <v>0</v>
      </c>
      <c r="J42" s="105" t="str">
        <f t="shared" si="3"/>
        <v/>
      </c>
    </row>
    <row r="43" spans="1:12" ht="25.5" customHeight="1" x14ac:dyDescent="0.25">
      <c r="A43" s="91">
        <v>2</v>
      </c>
      <c r="B43" s="106" t="s">
        <v>54</v>
      </c>
      <c r="C43" s="224" t="s">
        <v>55</v>
      </c>
      <c r="D43" s="224"/>
      <c r="E43" s="224"/>
      <c r="F43" s="107">
        <f>'SO 01 01-1 Pol'!AE792+'SO 01 01-2 Pol'!AE72+'SO 01 ZTI'!AE98+'SO 01 PLYN'!AE26+'SO 01 ÚT'!AE92+'SO 01 EL'!AE258+'SO 01 VZT'!AE39</f>
        <v>0</v>
      </c>
      <c r="G43" s="108">
        <f>'SO 01 01-1 Pol'!AF792+'SO 01 01-2 Pol'!AF72+'SO 01 ZTI'!AF98+'SO 01 PLYN'!AF26+'SO 01 ÚT'!AF92+'SO 01 EL'!AF258+'SO 01 VZT'!AF39</f>
        <v>0</v>
      </c>
      <c r="H43" s="108">
        <f t="shared" si="1"/>
        <v>0</v>
      </c>
      <c r="I43" s="108">
        <f t="shared" si="2"/>
        <v>0</v>
      </c>
      <c r="J43" s="109" t="str">
        <f t="shared" si="3"/>
        <v/>
      </c>
      <c r="L43" s="89"/>
    </row>
    <row r="44" spans="1:12" ht="25.5" customHeight="1" x14ac:dyDescent="0.25">
      <c r="A44" s="91">
        <v>3</v>
      </c>
      <c r="B44" s="110" t="s">
        <v>56</v>
      </c>
      <c r="C44" s="225" t="s">
        <v>57</v>
      </c>
      <c r="D44" s="225"/>
      <c r="E44" s="225"/>
      <c r="F44" s="111">
        <f>'SO 01 01-1 Pol'!AE792</f>
        <v>0</v>
      </c>
      <c r="G44" s="104">
        <f>'SO 01 01-1 Pol'!AF792</f>
        <v>0</v>
      </c>
      <c r="H44" s="104">
        <f t="shared" si="1"/>
        <v>0</v>
      </c>
      <c r="I44" s="104">
        <f t="shared" si="2"/>
        <v>0</v>
      </c>
      <c r="J44" s="105" t="str">
        <f t="shared" si="3"/>
        <v/>
      </c>
    </row>
    <row r="45" spans="1:12" ht="25.5" customHeight="1" x14ac:dyDescent="0.25">
      <c r="A45" s="91">
        <v>3</v>
      </c>
      <c r="B45" s="110" t="s">
        <v>58</v>
      </c>
      <c r="C45" s="225" t="s">
        <v>59</v>
      </c>
      <c r="D45" s="225"/>
      <c r="E45" s="225"/>
      <c r="F45" s="111">
        <f>'SO 01 01-2 Pol'!AE72</f>
        <v>0</v>
      </c>
      <c r="G45" s="104">
        <f>'SO 01 01-2 Pol'!AF72</f>
        <v>0</v>
      </c>
      <c r="H45" s="104">
        <f t="shared" si="1"/>
        <v>0</v>
      </c>
      <c r="I45" s="104">
        <f t="shared" si="2"/>
        <v>0</v>
      </c>
      <c r="J45" s="105" t="str">
        <f t="shared" si="3"/>
        <v/>
      </c>
    </row>
    <row r="46" spans="1:12" ht="25.5" customHeight="1" x14ac:dyDescent="0.25">
      <c r="A46" s="91">
        <v>3</v>
      </c>
      <c r="B46" s="110" t="s">
        <v>1953</v>
      </c>
      <c r="C46" s="225" t="s">
        <v>1960</v>
      </c>
      <c r="D46" s="225"/>
      <c r="E46" s="225"/>
      <c r="F46" s="111">
        <f>'SO 01 ZTI'!AE98</f>
        <v>0</v>
      </c>
      <c r="G46" s="104">
        <f>'SO 01 ZTI'!AF98</f>
        <v>0</v>
      </c>
      <c r="H46" s="104">
        <f t="shared" si="1"/>
        <v>0</v>
      </c>
      <c r="I46" s="104">
        <f t="shared" si="2"/>
        <v>0</v>
      </c>
      <c r="J46" s="105" t="str">
        <f t="shared" si="3"/>
        <v/>
      </c>
    </row>
    <row r="47" spans="1:12" ht="25.5" customHeight="1" x14ac:dyDescent="0.25">
      <c r="A47" s="91">
        <v>3</v>
      </c>
      <c r="B47" s="110" t="s">
        <v>63</v>
      </c>
      <c r="C47" s="225" t="s">
        <v>1959</v>
      </c>
      <c r="D47" s="225"/>
      <c r="E47" s="225"/>
      <c r="F47" s="111">
        <f>'SO 01 PLYN'!AE26</f>
        <v>0</v>
      </c>
      <c r="G47" s="104">
        <f>'SO 01 PLYN'!AF26</f>
        <v>0</v>
      </c>
      <c r="H47" s="104">
        <f t="shared" si="1"/>
        <v>0</v>
      </c>
      <c r="I47" s="104">
        <f t="shared" si="2"/>
        <v>0</v>
      </c>
      <c r="J47" s="105" t="str">
        <f t="shared" si="3"/>
        <v/>
      </c>
    </row>
    <row r="48" spans="1:12" ht="25.5" customHeight="1" x14ac:dyDescent="0.25">
      <c r="A48" s="91">
        <v>3</v>
      </c>
      <c r="B48" s="110" t="s">
        <v>1954</v>
      </c>
      <c r="C48" s="225" t="s">
        <v>1958</v>
      </c>
      <c r="D48" s="225"/>
      <c r="E48" s="225"/>
      <c r="F48" s="111">
        <f>'SO 01 ÚT'!AE92</f>
        <v>0</v>
      </c>
      <c r="G48" s="104">
        <f>'SO 01 ÚT'!AF92</f>
        <v>0</v>
      </c>
      <c r="H48" s="104">
        <f t="shared" si="1"/>
        <v>0</v>
      </c>
      <c r="I48" s="104">
        <f t="shared" si="2"/>
        <v>0</v>
      </c>
      <c r="J48" s="105" t="str">
        <f t="shared" si="3"/>
        <v/>
      </c>
    </row>
    <row r="49" spans="1:10" ht="25.5" customHeight="1" x14ac:dyDescent="0.25">
      <c r="A49" s="91">
        <v>3</v>
      </c>
      <c r="B49" s="110" t="s">
        <v>1955</v>
      </c>
      <c r="C49" s="225" t="s">
        <v>1957</v>
      </c>
      <c r="D49" s="225"/>
      <c r="E49" s="225"/>
      <c r="F49" s="111">
        <f>'SO 01 EL'!AE258</f>
        <v>0</v>
      </c>
      <c r="G49" s="104">
        <f>'SO 01 EL'!AF258</f>
        <v>0</v>
      </c>
      <c r="H49" s="104">
        <f t="shared" si="1"/>
        <v>0</v>
      </c>
      <c r="I49" s="104">
        <f t="shared" si="2"/>
        <v>0</v>
      </c>
      <c r="J49" s="105" t="str">
        <f t="shared" si="3"/>
        <v/>
      </c>
    </row>
    <row r="50" spans="1:10" ht="25.5" customHeight="1" x14ac:dyDescent="0.25">
      <c r="A50" s="91">
        <v>3</v>
      </c>
      <c r="B50" s="110" t="s">
        <v>53</v>
      </c>
      <c r="C50" s="229" t="s">
        <v>1956</v>
      </c>
      <c r="D50" s="229"/>
      <c r="E50" s="230"/>
      <c r="F50" s="111">
        <f>'SO 01 VZT'!AE39</f>
        <v>0</v>
      </c>
      <c r="G50" s="104">
        <f>'SO 01 VZT'!AF39</f>
        <v>0</v>
      </c>
      <c r="H50" s="104">
        <f t="shared" ref="H50" si="4">(F50*SazbaDPH1/100)+(G50*SazbaDPH2/100)</f>
        <v>0</v>
      </c>
      <c r="I50" s="104">
        <f t="shared" ref="I50" si="5">F50+G50+H50</f>
        <v>0</v>
      </c>
      <c r="J50" s="105" t="str">
        <f t="shared" si="3"/>
        <v/>
      </c>
    </row>
    <row r="51" spans="1:10" ht="25.5" customHeight="1" x14ac:dyDescent="0.25">
      <c r="A51" s="91">
        <v>2</v>
      </c>
      <c r="B51" s="106" t="s">
        <v>66</v>
      </c>
      <c r="C51" s="224" t="s">
        <v>67</v>
      </c>
      <c r="D51" s="224"/>
      <c r="E51" s="224"/>
      <c r="F51" s="107">
        <f>'SO 02 02-1 Pol'!AE143</f>
        <v>0</v>
      </c>
      <c r="G51" s="108">
        <f>'SO 02 02-1 Pol'!AF143</f>
        <v>0</v>
      </c>
      <c r="H51" s="108">
        <f t="shared" si="1"/>
        <v>0</v>
      </c>
      <c r="I51" s="108">
        <f t="shared" si="2"/>
        <v>0</v>
      </c>
      <c r="J51" s="109" t="str">
        <f t="shared" si="3"/>
        <v/>
      </c>
    </row>
    <row r="52" spans="1:10" ht="25.5" customHeight="1" x14ac:dyDescent="0.25">
      <c r="A52" s="91">
        <v>3</v>
      </c>
      <c r="B52" s="110" t="s">
        <v>68</v>
      </c>
      <c r="C52" s="225" t="s">
        <v>69</v>
      </c>
      <c r="D52" s="225"/>
      <c r="E52" s="225"/>
      <c r="F52" s="111">
        <f>'SO 02 02-1 Pol'!AE143</f>
        <v>0</v>
      </c>
      <c r="G52" s="104">
        <f>'SO 02 02-1 Pol'!AF143</f>
        <v>0</v>
      </c>
      <c r="H52" s="104">
        <f t="shared" si="1"/>
        <v>0</v>
      </c>
      <c r="I52" s="104">
        <f t="shared" si="2"/>
        <v>0</v>
      </c>
      <c r="J52" s="105" t="str">
        <f t="shared" si="3"/>
        <v/>
      </c>
    </row>
    <row r="53" spans="1:10" ht="25.5" customHeight="1" x14ac:dyDescent="0.25">
      <c r="A53" s="91">
        <v>2</v>
      </c>
      <c r="B53" s="106" t="s">
        <v>70</v>
      </c>
      <c r="C53" s="224" t="s">
        <v>71</v>
      </c>
      <c r="D53" s="224"/>
      <c r="E53" s="224"/>
      <c r="F53" s="107">
        <f>'SO 03 03-1 Pol'!AE76+'SO 03 03-2 Pol'!AE32</f>
        <v>0</v>
      </c>
      <c r="G53" s="108">
        <f>'SO 03 03-1 Pol'!AF76+'SO 03 03-2 Pol'!AF32</f>
        <v>0</v>
      </c>
      <c r="H53" s="108">
        <f t="shared" si="1"/>
        <v>0</v>
      </c>
      <c r="I53" s="108">
        <f t="shared" si="2"/>
        <v>0</v>
      </c>
      <c r="J53" s="109" t="str">
        <f t="shared" si="3"/>
        <v/>
      </c>
    </row>
    <row r="54" spans="1:10" ht="25.5" customHeight="1" x14ac:dyDescent="0.25">
      <c r="A54" s="91">
        <v>3</v>
      </c>
      <c r="B54" s="110" t="s">
        <v>72</v>
      </c>
      <c r="C54" s="225" t="s">
        <v>73</v>
      </c>
      <c r="D54" s="225"/>
      <c r="E54" s="225"/>
      <c r="F54" s="111">
        <f>'SO 03 03-1 Pol'!AE76</f>
        <v>0</v>
      </c>
      <c r="G54" s="104">
        <f>'SO 03 03-1 Pol'!AF76</f>
        <v>0</v>
      </c>
      <c r="H54" s="104">
        <f t="shared" si="1"/>
        <v>0</v>
      </c>
      <c r="I54" s="104">
        <f t="shared" si="2"/>
        <v>0</v>
      </c>
      <c r="J54" s="105" t="str">
        <f t="shared" si="3"/>
        <v/>
      </c>
    </row>
    <row r="55" spans="1:10" ht="25.5" customHeight="1" x14ac:dyDescent="0.25">
      <c r="A55" s="91">
        <v>3</v>
      </c>
      <c r="B55" s="110" t="s">
        <v>74</v>
      </c>
      <c r="C55" s="225" t="s">
        <v>75</v>
      </c>
      <c r="D55" s="225"/>
      <c r="E55" s="225"/>
      <c r="F55" s="111">
        <f>'SO 03 03-2 Pol'!AE32</f>
        <v>0</v>
      </c>
      <c r="G55" s="104">
        <f>'SO 03 03-2 Pol'!AF32</f>
        <v>0</v>
      </c>
      <c r="H55" s="104">
        <f t="shared" si="1"/>
        <v>0</v>
      </c>
      <c r="I55" s="104">
        <f t="shared" si="2"/>
        <v>0</v>
      </c>
      <c r="J55" s="105" t="str">
        <f t="shared" si="3"/>
        <v/>
      </c>
    </row>
    <row r="56" spans="1:10" ht="25.5" customHeight="1" x14ac:dyDescent="0.25">
      <c r="A56" s="91"/>
      <c r="B56" s="226" t="s">
        <v>76</v>
      </c>
      <c r="C56" s="227"/>
      <c r="D56" s="227"/>
      <c r="E56" s="228"/>
      <c r="F56" s="112">
        <f>SUMIF(A39:A55,"=3",F39:F55)</f>
        <v>0</v>
      </c>
      <c r="G56" s="113">
        <f>SUMIF(A39:A55,"=2",G39:G55)</f>
        <v>0</v>
      </c>
      <c r="H56" s="113">
        <f>SUMIF(A39:A55,"=2",H39:H55)</f>
        <v>0</v>
      </c>
      <c r="I56" s="113">
        <f>SUMIF(A39:A55,"=2",I39:I55)</f>
        <v>0</v>
      </c>
      <c r="J56" s="114">
        <f>SUMIF(A39:A55,"=2",J39:J55)</f>
        <v>0</v>
      </c>
    </row>
    <row r="60" spans="1:10" ht="15.6" x14ac:dyDescent="0.3">
      <c r="B60" s="123" t="s">
        <v>78</v>
      </c>
    </row>
    <row r="62" spans="1:10" ht="25.5" customHeight="1" x14ac:dyDescent="0.25">
      <c r="A62" s="125"/>
      <c r="B62" s="128" t="s">
        <v>18</v>
      </c>
      <c r="C62" s="128" t="s">
        <v>6</v>
      </c>
      <c r="D62" s="129"/>
      <c r="E62" s="129"/>
      <c r="F62" s="130" t="s">
        <v>79</v>
      </c>
      <c r="G62" s="130"/>
      <c r="H62" s="130"/>
      <c r="I62" s="130" t="s">
        <v>31</v>
      </c>
      <c r="J62" s="130" t="s">
        <v>0</v>
      </c>
    </row>
    <row r="63" spans="1:10" ht="36.75" customHeight="1" x14ac:dyDescent="0.25">
      <c r="A63" s="126"/>
      <c r="B63" s="131" t="s">
        <v>80</v>
      </c>
      <c r="C63" s="220" t="s">
        <v>81</v>
      </c>
      <c r="D63" s="221"/>
      <c r="E63" s="221"/>
      <c r="F63" s="139" t="s">
        <v>26</v>
      </c>
      <c r="G63" s="132"/>
      <c r="H63" s="132"/>
      <c r="I63" s="132">
        <f>'SO 01 ÚT'!G8</f>
        <v>0</v>
      </c>
      <c r="J63" s="137" t="str">
        <f>IF(I124=0,"",I63/I124*100)</f>
        <v/>
      </c>
    </row>
    <row r="64" spans="1:10" ht="36.75" customHeight="1" x14ac:dyDescent="0.25">
      <c r="A64" s="126"/>
      <c r="B64" s="131" t="s">
        <v>82</v>
      </c>
      <c r="C64" s="220" t="s">
        <v>83</v>
      </c>
      <c r="D64" s="221"/>
      <c r="E64" s="221"/>
      <c r="F64" s="139" t="s">
        <v>26</v>
      </c>
      <c r="G64" s="132"/>
      <c r="H64" s="132"/>
      <c r="I64" s="132">
        <f>'SO 01 ÚT'!G13</f>
        <v>0</v>
      </c>
      <c r="J64" s="137" t="str">
        <f>IF(I124=0,"",I64/I124*100)</f>
        <v/>
      </c>
    </row>
    <row r="65" spans="1:10" ht="36.75" customHeight="1" x14ac:dyDescent="0.25">
      <c r="A65" s="126"/>
      <c r="B65" s="131" t="s">
        <v>84</v>
      </c>
      <c r="C65" s="220" t="s">
        <v>85</v>
      </c>
      <c r="D65" s="221"/>
      <c r="E65" s="221"/>
      <c r="F65" s="139" t="s">
        <v>26</v>
      </c>
      <c r="G65" s="132"/>
      <c r="H65" s="132"/>
      <c r="I65" s="132">
        <f>'SO 01 ÚT'!G33</f>
        <v>0</v>
      </c>
      <c r="J65" s="137" t="str">
        <f>IF(I124=0,"",I65/I124*100)</f>
        <v/>
      </c>
    </row>
    <row r="66" spans="1:10" ht="36.75" customHeight="1" x14ac:dyDescent="0.25">
      <c r="A66" s="126"/>
      <c r="B66" s="131" t="s">
        <v>86</v>
      </c>
      <c r="C66" s="220" t="s">
        <v>87</v>
      </c>
      <c r="D66" s="221"/>
      <c r="E66" s="221"/>
      <c r="F66" s="139" t="s">
        <v>26</v>
      </c>
      <c r="G66" s="132"/>
      <c r="H66" s="132"/>
      <c r="I66" s="132">
        <f>'SO 01 ÚT'!G47</f>
        <v>0</v>
      </c>
      <c r="J66" s="137" t="str">
        <f>IF(I124=0,"",I66/I124*100)</f>
        <v/>
      </c>
    </row>
    <row r="67" spans="1:10" ht="36.75" customHeight="1" x14ac:dyDescent="0.25">
      <c r="A67" s="126"/>
      <c r="B67" s="131" t="s">
        <v>88</v>
      </c>
      <c r="C67" s="220" t="s">
        <v>89</v>
      </c>
      <c r="D67" s="221"/>
      <c r="E67" s="221"/>
      <c r="F67" s="139" t="s">
        <v>26</v>
      </c>
      <c r="G67" s="132"/>
      <c r="H67" s="132"/>
      <c r="I67" s="132">
        <f>'SO 01 ÚT'!G53</f>
        <v>0</v>
      </c>
      <c r="J67" s="137" t="str">
        <f>IF(I124=0,"",I67/I124*100)</f>
        <v/>
      </c>
    </row>
    <row r="68" spans="1:10" ht="36.75" customHeight="1" x14ac:dyDescent="0.25">
      <c r="A68" s="126"/>
      <c r="B68" s="131" t="s">
        <v>90</v>
      </c>
      <c r="C68" s="220" t="s">
        <v>45</v>
      </c>
      <c r="D68" s="221"/>
      <c r="E68" s="221"/>
      <c r="F68" s="139" t="s">
        <v>26</v>
      </c>
      <c r="G68" s="132"/>
      <c r="H68" s="132"/>
      <c r="I68" s="132">
        <f>'SO 01 ÚT'!G60</f>
        <v>0</v>
      </c>
      <c r="J68" s="137" t="str">
        <f>IF(I124=0,"",I68/I124*100)</f>
        <v/>
      </c>
    </row>
    <row r="69" spans="1:10" ht="36.75" customHeight="1" x14ac:dyDescent="0.25">
      <c r="A69" s="126"/>
      <c r="B69" s="131" t="s">
        <v>91</v>
      </c>
      <c r="C69" s="220" t="s">
        <v>87</v>
      </c>
      <c r="D69" s="221"/>
      <c r="E69" s="221"/>
      <c r="F69" s="139" t="s">
        <v>26</v>
      </c>
      <c r="G69" s="132"/>
      <c r="H69" s="132"/>
      <c r="I69" s="132">
        <f>'SO 01 PLYN'!G8</f>
        <v>0</v>
      </c>
      <c r="J69" s="137" t="str">
        <f>IF(I124=0,"",I69/I124*100)</f>
        <v/>
      </c>
    </row>
    <row r="70" spans="1:10" ht="36.75" customHeight="1" x14ac:dyDescent="0.25">
      <c r="A70" s="126"/>
      <c r="B70" s="131" t="s">
        <v>91</v>
      </c>
      <c r="C70" s="220" t="s">
        <v>92</v>
      </c>
      <c r="D70" s="221"/>
      <c r="E70" s="221"/>
      <c r="F70" s="139" t="s">
        <v>26</v>
      </c>
      <c r="G70" s="132"/>
      <c r="H70" s="132"/>
      <c r="I70" s="132">
        <f>'SO 01 VZT'!G8</f>
        <v>0</v>
      </c>
      <c r="J70" s="137" t="str">
        <f>IF(I124=0,"",I70/I124*100)</f>
        <v/>
      </c>
    </row>
    <row r="71" spans="1:10" ht="36.75" customHeight="1" x14ac:dyDescent="0.25">
      <c r="A71" s="126"/>
      <c r="B71" s="131" t="s">
        <v>93</v>
      </c>
      <c r="C71" s="220" t="s">
        <v>94</v>
      </c>
      <c r="D71" s="221"/>
      <c r="E71" s="221"/>
      <c r="F71" s="139" t="s">
        <v>26</v>
      </c>
      <c r="G71" s="132"/>
      <c r="H71" s="132"/>
      <c r="I71" s="132">
        <f>'SO 01 EL'!G8</f>
        <v>0</v>
      </c>
      <c r="J71" s="137" t="str">
        <f>IF(I124=0,"",I71/I124*100)</f>
        <v/>
      </c>
    </row>
    <row r="72" spans="1:10" ht="36.75" customHeight="1" x14ac:dyDescent="0.25">
      <c r="A72" s="126"/>
      <c r="B72" s="131" t="s">
        <v>95</v>
      </c>
      <c r="C72" s="220" t="s">
        <v>96</v>
      </c>
      <c r="D72" s="221"/>
      <c r="E72" s="221"/>
      <c r="F72" s="139" t="s">
        <v>26</v>
      </c>
      <c r="G72" s="132"/>
      <c r="H72" s="132"/>
      <c r="I72" s="132">
        <f>'SO 01 EL'!G29</f>
        <v>0</v>
      </c>
      <c r="J72" s="137" t="str">
        <f>IF(I124=0,"",I72/I124*100)</f>
        <v/>
      </c>
    </row>
    <row r="73" spans="1:10" ht="36.75" customHeight="1" x14ac:dyDescent="0.25">
      <c r="A73" s="126"/>
      <c r="B73" s="131" t="s">
        <v>97</v>
      </c>
      <c r="C73" s="220" t="s">
        <v>98</v>
      </c>
      <c r="D73" s="221"/>
      <c r="E73" s="221"/>
      <c r="F73" s="139" t="s">
        <v>26</v>
      </c>
      <c r="G73" s="132"/>
      <c r="H73" s="132"/>
      <c r="I73" s="132">
        <f>'SO 01 EL'!G38</f>
        <v>0</v>
      </c>
      <c r="J73" s="137" t="str">
        <f>IF(I124=0,"",I73/I124*100)</f>
        <v/>
      </c>
    </row>
    <row r="74" spans="1:10" ht="36.75" customHeight="1" x14ac:dyDescent="0.25">
      <c r="A74" s="126"/>
      <c r="B74" s="131" t="s">
        <v>99</v>
      </c>
      <c r="C74" s="220" t="s">
        <v>100</v>
      </c>
      <c r="D74" s="221"/>
      <c r="E74" s="221"/>
      <c r="F74" s="139" t="s">
        <v>26</v>
      </c>
      <c r="G74" s="132"/>
      <c r="H74" s="132"/>
      <c r="I74" s="132">
        <f>'SO 01 01-1 Pol'!G8+'SO 01 01-2 Pol'!G8+'SO 01 ZTI'!G8+'SO 02 02-1 Pol'!G8+'SO 03 03-1 Pol'!G8+'SO 03 03-2 Pol'!G8</f>
        <v>0</v>
      </c>
      <c r="J74" s="137" t="str">
        <f>IF(I124=0,"",I74/I124*100)</f>
        <v/>
      </c>
    </row>
    <row r="75" spans="1:10" ht="36.75" customHeight="1" x14ac:dyDescent="0.25">
      <c r="A75" s="126"/>
      <c r="B75" s="131" t="s">
        <v>101</v>
      </c>
      <c r="C75" s="220" t="s">
        <v>102</v>
      </c>
      <c r="D75" s="221"/>
      <c r="E75" s="221"/>
      <c r="F75" s="139" t="s">
        <v>26</v>
      </c>
      <c r="G75" s="132"/>
      <c r="H75" s="132"/>
      <c r="I75" s="132">
        <f>'SO 01 PLYN'!G13</f>
        <v>0</v>
      </c>
      <c r="J75" s="137" t="str">
        <f>IF(I124=0,"",I75/I124*100)</f>
        <v/>
      </c>
    </row>
    <row r="76" spans="1:10" ht="36.75" customHeight="1" x14ac:dyDescent="0.25">
      <c r="A76" s="126"/>
      <c r="B76" s="131" t="s">
        <v>101</v>
      </c>
      <c r="C76" s="220" t="s">
        <v>103</v>
      </c>
      <c r="D76" s="221"/>
      <c r="E76" s="221"/>
      <c r="F76" s="139" t="s">
        <v>26</v>
      </c>
      <c r="G76" s="132"/>
      <c r="H76" s="132"/>
      <c r="I76" s="132">
        <f>'SO 01 EL'!G87</f>
        <v>0</v>
      </c>
      <c r="J76" s="137" t="str">
        <f>IF(I124=0,"",I76/I124*100)</f>
        <v/>
      </c>
    </row>
    <row r="77" spans="1:10" ht="36.75" customHeight="1" x14ac:dyDescent="0.25">
      <c r="A77" s="126"/>
      <c r="B77" s="131" t="s">
        <v>104</v>
      </c>
      <c r="C77" s="220" t="s">
        <v>105</v>
      </c>
      <c r="D77" s="221"/>
      <c r="E77" s="221"/>
      <c r="F77" s="139" t="s">
        <v>26</v>
      </c>
      <c r="G77" s="132"/>
      <c r="H77" s="132"/>
      <c r="I77" s="132">
        <f>'SO 01 EL'!G98</f>
        <v>0</v>
      </c>
      <c r="J77" s="137" t="str">
        <f>IF(I124=0,"",I77/I124*100)</f>
        <v/>
      </c>
    </row>
    <row r="78" spans="1:10" ht="36.75" customHeight="1" x14ac:dyDescent="0.25">
      <c r="A78" s="126"/>
      <c r="B78" s="131" t="s">
        <v>106</v>
      </c>
      <c r="C78" s="220" t="s">
        <v>107</v>
      </c>
      <c r="D78" s="221"/>
      <c r="E78" s="221"/>
      <c r="F78" s="139" t="s">
        <v>26</v>
      </c>
      <c r="G78" s="132"/>
      <c r="H78" s="132"/>
      <c r="I78" s="132">
        <f>'SO 01 EL'!G135</f>
        <v>0</v>
      </c>
      <c r="J78" s="137" t="str">
        <f>IF(I124=0,"",I78/I124*100)</f>
        <v/>
      </c>
    </row>
    <row r="79" spans="1:10" ht="36.75" customHeight="1" x14ac:dyDescent="0.25">
      <c r="A79" s="126"/>
      <c r="B79" s="131" t="s">
        <v>108</v>
      </c>
      <c r="C79" s="220" t="s">
        <v>109</v>
      </c>
      <c r="D79" s="221"/>
      <c r="E79" s="221"/>
      <c r="F79" s="139" t="s">
        <v>26</v>
      </c>
      <c r="G79" s="132"/>
      <c r="H79" s="132"/>
      <c r="I79" s="132">
        <f>'SO 01 EL'!G150</f>
        <v>0</v>
      </c>
      <c r="J79" s="137" t="str">
        <f>IF(I124=0,"",I79/I124*100)</f>
        <v/>
      </c>
    </row>
    <row r="80" spans="1:10" ht="36.75" customHeight="1" x14ac:dyDescent="0.25">
      <c r="A80" s="126"/>
      <c r="B80" s="131" t="s">
        <v>110</v>
      </c>
      <c r="C80" s="220" t="s">
        <v>111</v>
      </c>
      <c r="D80" s="221"/>
      <c r="E80" s="221"/>
      <c r="F80" s="139" t="s">
        <v>26</v>
      </c>
      <c r="G80" s="132"/>
      <c r="H80" s="132"/>
      <c r="I80" s="132">
        <f>'SO 01 01-1 Pol'!G11+'SO 01 ZTI'!G11+'SO 02 02-1 Pol'!G25+'SO 03 03-1 Pol'!G39</f>
        <v>0</v>
      </c>
      <c r="J80" s="137" t="str">
        <f>IF(I124=0,"",I80/I124*100)</f>
        <v/>
      </c>
    </row>
    <row r="81" spans="1:10" ht="36.75" customHeight="1" x14ac:dyDescent="0.25">
      <c r="A81" s="126"/>
      <c r="B81" s="131" t="s">
        <v>112</v>
      </c>
      <c r="C81" s="220" t="s">
        <v>113</v>
      </c>
      <c r="D81" s="221"/>
      <c r="E81" s="221"/>
      <c r="F81" s="139" t="s">
        <v>26</v>
      </c>
      <c r="G81" s="132"/>
      <c r="H81" s="132"/>
      <c r="I81" s="132">
        <f>'SO 01 EL'!G161</f>
        <v>0</v>
      </c>
      <c r="J81" s="137" t="str">
        <f>IF(I124=0,"",I81/I124*100)</f>
        <v/>
      </c>
    </row>
    <row r="82" spans="1:10" ht="36.75" customHeight="1" x14ac:dyDescent="0.25">
      <c r="A82" s="126"/>
      <c r="B82" s="131" t="s">
        <v>114</v>
      </c>
      <c r="C82" s="220" t="s">
        <v>115</v>
      </c>
      <c r="D82" s="221"/>
      <c r="E82" s="221"/>
      <c r="F82" s="139" t="s">
        <v>26</v>
      </c>
      <c r="G82" s="132"/>
      <c r="H82" s="132"/>
      <c r="I82" s="132">
        <f>'SO 01 EL'!G188</f>
        <v>0</v>
      </c>
      <c r="J82" s="137" t="str">
        <f>IF(I124=0,"",I82/I124*100)</f>
        <v/>
      </c>
    </row>
    <row r="83" spans="1:10" ht="36.75" customHeight="1" x14ac:dyDescent="0.25">
      <c r="A83" s="126"/>
      <c r="B83" s="131" t="s">
        <v>114</v>
      </c>
      <c r="C83" s="220" t="s">
        <v>116</v>
      </c>
      <c r="D83" s="221"/>
      <c r="E83" s="221"/>
      <c r="F83" s="139" t="s">
        <v>26</v>
      </c>
      <c r="G83" s="132"/>
      <c r="H83" s="132"/>
      <c r="I83" s="132">
        <f>'SO 01 EL'!G197</f>
        <v>0</v>
      </c>
      <c r="J83" s="137" t="str">
        <f>IF(I124=0,"",I83/I124*100)</f>
        <v/>
      </c>
    </row>
    <row r="84" spans="1:10" ht="36.75" customHeight="1" x14ac:dyDescent="0.25">
      <c r="A84" s="126"/>
      <c r="B84" s="131" t="s">
        <v>117</v>
      </c>
      <c r="C84" s="220" t="s">
        <v>118</v>
      </c>
      <c r="D84" s="221"/>
      <c r="E84" s="221"/>
      <c r="F84" s="139" t="s">
        <v>26</v>
      </c>
      <c r="G84" s="132"/>
      <c r="H84" s="132"/>
      <c r="I84" s="132">
        <f>'SO 01 PLYN'!G16</f>
        <v>0</v>
      </c>
      <c r="J84" s="137" t="str">
        <f>IF(I124=0,"",I84/I124*100)</f>
        <v/>
      </c>
    </row>
    <row r="85" spans="1:10" ht="36.75" customHeight="1" x14ac:dyDescent="0.25">
      <c r="A85" s="126"/>
      <c r="B85" s="131" t="s">
        <v>117</v>
      </c>
      <c r="C85" s="220" t="s">
        <v>119</v>
      </c>
      <c r="D85" s="221"/>
      <c r="E85" s="221"/>
      <c r="F85" s="139" t="s">
        <v>26</v>
      </c>
      <c r="G85" s="132"/>
      <c r="H85" s="132"/>
      <c r="I85" s="132">
        <f>'SO 01 01-1 Pol'!G20+'SO 01 01-2 Pol'!G21+'SO 02 02-1 Pol'!G49+'SO 03 03-1 Pol'!G51</f>
        <v>0</v>
      </c>
      <c r="J85" s="137" t="str">
        <f>IF(I124=0,"",I85/I124*100)</f>
        <v/>
      </c>
    </row>
    <row r="86" spans="1:10" ht="36.75" customHeight="1" x14ac:dyDescent="0.25">
      <c r="A86" s="126"/>
      <c r="B86" s="131" t="s">
        <v>120</v>
      </c>
      <c r="C86" s="220" t="s">
        <v>119</v>
      </c>
      <c r="D86" s="221"/>
      <c r="E86" s="221"/>
      <c r="F86" s="139" t="s">
        <v>26</v>
      </c>
      <c r="G86" s="132"/>
      <c r="H86" s="132"/>
      <c r="I86" s="132">
        <f>'SO 01 01-1 Pol'!G59</f>
        <v>0</v>
      </c>
      <c r="J86" s="137" t="str">
        <f>IF(I124=0,"",I86/I124*100)</f>
        <v/>
      </c>
    </row>
    <row r="87" spans="1:10" ht="36.75" customHeight="1" x14ac:dyDescent="0.25">
      <c r="A87" s="126"/>
      <c r="B87" s="131" t="s">
        <v>121</v>
      </c>
      <c r="C87" s="220" t="s">
        <v>122</v>
      </c>
      <c r="D87" s="221"/>
      <c r="E87" s="221"/>
      <c r="F87" s="139" t="s">
        <v>26</v>
      </c>
      <c r="G87" s="132"/>
      <c r="H87" s="132"/>
      <c r="I87" s="132">
        <f>'SO 01 01-1 Pol'!G125+'SO 02 02-1 Pol'!G58</f>
        <v>0</v>
      </c>
      <c r="J87" s="137" t="str">
        <f>IF(I124=0,"",I87/I124*100)</f>
        <v/>
      </c>
    </row>
    <row r="88" spans="1:10" ht="36.75" customHeight="1" x14ac:dyDescent="0.25">
      <c r="A88" s="126"/>
      <c r="B88" s="131" t="s">
        <v>123</v>
      </c>
      <c r="C88" s="220" t="s">
        <v>124</v>
      </c>
      <c r="D88" s="221"/>
      <c r="E88" s="221"/>
      <c r="F88" s="139" t="s">
        <v>26</v>
      </c>
      <c r="G88" s="132"/>
      <c r="H88" s="132"/>
      <c r="I88" s="132">
        <f>'SO 01 ZTI'!G14+'SO 03 03-1 Pol'!G56+'SO 03 03-2 Pol'!G17</f>
        <v>0</v>
      </c>
      <c r="J88" s="137" t="str">
        <f>IF(I124=0,"",I88/I124*100)</f>
        <v/>
      </c>
    </row>
    <row r="89" spans="1:10" ht="36.75" customHeight="1" x14ac:dyDescent="0.25">
      <c r="A89" s="126"/>
      <c r="B89" s="131" t="s">
        <v>125</v>
      </c>
      <c r="C89" s="220" t="s">
        <v>126</v>
      </c>
      <c r="D89" s="221"/>
      <c r="E89" s="221"/>
      <c r="F89" s="139" t="s">
        <v>26</v>
      </c>
      <c r="G89" s="132"/>
      <c r="H89" s="132"/>
      <c r="I89" s="132">
        <f>'SO 01 01-1 Pol'!G156</f>
        <v>0</v>
      </c>
      <c r="J89" s="137" t="str">
        <f>IF(I124=0,"",I89/I124*100)</f>
        <v/>
      </c>
    </row>
    <row r="90" spans="1:10" ht="36.75" customHeight="1" x14ac:dyDescent="0.25">
      <c r="A90" s="126"/>
      <c r="B90" s="131" t="s">
        <v>127</v>
      </c>
      <c r="C90" s="220" t="s">
        <v>128</v>
      </c>
      <c r="D90" s="221"/>
      <c r="E90" s="221"/>
      <c r="F90" s="139" t="s">
        <v>26</v>
      </c>
      <c r="G90" s="132"/>
      <c r="H90" s="132"/>
      <c r="I90" s="132">
        <f>'SO 01 01-1 Pol'!G188+'SO 01 01-2 Pol'!G40+'SO 02 02-1 Pol'!G60</f>
        <v>0</v>
      </c>
      <c r="J90" s="137" t="str">
        <f>IF(I124=0,"",I90/I124*100)</f>
        <v/>
      </c>
    </row>
    <row r="91" spans="1:10" ht="36.75" customHeight="1" x14ac:dyDescent="0.25">
      <c r="A91" s="126"/>
      <c r="B91" s="131" t="s">
        <v>129</v>
      </c>
      <c r="C91" s="220" t="s">
        <v>130</v>
      </c>
      <c r="D91" s="221"/>
      <c r="E91" s="221"/>
      <c r="F91" s="139" t="s">
        <v>26</v>
      </c>
      <c r="G91" s="132"/>
      <c r="H91" s="132"/>
      <c r="I91" s="132">
        <f>'SO 01 01-1 Pol'!G205+'SO 02 02-1 Pol'!G66</f>
        <v>0</v>
      </c>
      <c r="J91" s="137" t="str">
        <f>IF(I124=0,"",I91/I124*100)</f>
        <v/>
      </c>
    </row>
    <row r="92" spans="1:10" ht="36.75" customHeight="1" x14ac:dyDescent="0.25">
      <c r="A92" s="126"/>
      <c r="B92" s="131" t="s">
        <v>131</v>
      </c>
      <c r="C92" s="220" t="s">
        <v>132</v>
      </c>
      <c r="D92" s="221"/>
      <c r="E92" s="221"/>
      <c r="F92" s="139" t="s">
        <v>26</v>
      </c>
      <c r="G92" s="132"/>
      <c r="H92" s="132"/>
      <c r="I92" s="132">
        <f>'SO 01 01-1 Pol'!G230+'SO 01 01-2 Pol'!G50+'SO 02 02-1 Pol'!G73</f>
        <v>0</v>
      </c>
      <c r="J92" s="137" t="str">
        <f>IF(I124=0,"",I92/I124*100)</f>
        <v/>
      </c>
    </row>
    <row r="93" spans="1:10" ht="36.75" customHeight="1" x14ac:dyDescent="0.25">
      <c r="A93" s="126"/>
      <c r="B93" s="131" t="s">
        <v>133</v>
      </c>
      <c r="C93" s="220" t="s">
        <v>134</v>
      </c>
      <c r="D93" s="221"/>
      <c r="E93" s="221"/>
      <c r="F93" s="139" t="s">
        <v>26</v>
      </c>
      <c r="G93" s="132"/>
      <c r="H93" s="132"/>
      <c r="I93" s="132">
        <f>'SO 01 01-1 Pol'!G241</f>
        <v>0</v>
      </c>
      <c r="J93" s="137" t="str">
        <f>IF(I124=0,"",I93/I124*100)</f>
        <v/>
      </c>
    </row>
    <row r="94" spans="1:10" ht="36.75" customHeight="1" x14ac:dyDescent="0.25">
      <c r="A94" s="126"/>
      <c r="B94" s="131" t="s">
        <v>135</v>
      </c>
      <c r="C94" s="220" t="s">
        <v>136</v>
      </c>
      <c r="D94" s="221"/>
      <c r="E94" s="221"/>
      <c r="F94" s="139" t="s">
        <v>26</v>
      </c>
      <c r="G94" s="132"/>
      <c r="H94" s="132"/>
      <c r="I94" s="132">
        <f>'SO 01 ZTI'!G19</f>
        <v>0</v>
      </c>
      <c r="J94" s="137" t="str">
        <f>IF(I124=0,"",I94/I124*100)</f>
        <v/>
      </c>
    </row>
    <row r="95" spans="1:10" ht="36.75" customHeight="1" x14ac:dyDescent="0.25">
      <c r="A95" s="126"/>
      <c r="B95" s="131" t="s">
        <v>137</v>
      </c>
      <c r="C95" s="220" t="s">
        <v>138</v>
      </c>
      <c r="D95" s="221"/>
      <c r="E95" s="221"/>
      <c r="F95" s="139" t="s">
        <v>26</v>
      </c>
      <c r="G95" s="132"/>
      <c r="H95" s="132"/>
      <c r="I95" s="132">
        <f>'SO 01 01-1 Pol'!G244</f>
        <v>0</v>
      </c>
      <c r="J95" s="137" t="str">
        <f>IF(I124=0,"",I95/I124*100)</f>
        <v/>
      </c>
    </row>
    <row r="96" spans="1:10" ht="36.75" customHeight="1" x14ac:dyDescent="0.25">
      <c r="A96" s="126"/>
      <c r="B96" s="131" t="s">
        <v>139</v>
      </c>
      <c r="C96" s="220" t="s">
        <v>140</v>
      </c>
      <c r="D96" s="221"/>
      <c r="E96" s="221"/>
      <c r="F96" s="139" t="s">
        <v>26</v>
      </c>
      <c r="G96" s="132"/>
      <c r="H96" s="132"/>
      <c r="I96" s="196">
        <f>'SO 01 01-1 Pol'!G246</f>
        <v>0</v>
      </c>
      <c r="J96" s="137" t="str">
        <f>IF(I124=0,"",I96/I124*100)</f>
        <v/>
      </c>
    </row>
    <row r="97" spans="1:10" ht="36.75" customHeight="1" x14ac:dyDescent="0.25">
      <c r="A97" s="126"/>
      <c r="B97" s="131" t="s">
        <v>141</v>
      </c>
      <c r="C97" s="220" t="s">
        <v>142</v>
      </c>
      <c r="D97" s="221"/>
      <c r="E97" s="221"/>
      <c r="F97" s="139" t="s">
        <v>26</v>
      </c>
      <c r="G97" s="132"/>
      <c r="H97" s="132"/>
      <c r="I97" s="132">
        <f>'SO 01 01-1 Pol'!G259</f>
        <v>0</v>
      </c>
      <c r="J97" s="137" t="str">
        <f>IF(I124=0,"",I97/I124*100)</f>
        <v/>
      </c>
    </row>
    <row r="98" spans="1:10" ht="36.75" customHeight="1" x14ac:dyDescent="0.25">
      <c r="A98" s="126"/>
      <c r="B98" s="131" t="s">
        <v>143</v>
      </c>
      <c r="C98" s="220" t="s">
        <v>144</v>
      </c>
      <c r="D98" s="221"/>
      <c r="E98" s="221"/>
      <c r="F98" s="139" t="s">
        <v>26</v>
      </c>
      <c r="G98" s="132"/>
      <c r="H98" s="132"/>
      <c r="I98" s="132">
        <f>'SO 01 01-1 Pol'!G261+'SO 01 01-2 Pol'!G52+'SO 03 03-1 Pol'!G65</f>
        <v>0</v>
      </c>
      <c r="J98" s="137" t="str">
        <f>IF(I124=0,"",I98/I124*100)</f>
        <v/>
      </c>
    </row>
    <row r="99" spans="1:10" ht="36.75" customHeight="1" x14ac:dyDescent="0.25">
      <c r="A99" s="126"/>
      <c r="B99" s="131" t="s">
        <v>145</v>
      </c>
      <c r="C99" s="220" t="s">
        <v>146</v>
      </c>
      <c r="D99" s="221"/>
      <c r="E99" s="221"/>
      <c r="F99" s="139" t="s">
        <v>26</v>
      </c>
      <c r="G99" s="132"/>
      <c r="H99" s="132"/>
      <c r="I99" s="132">
        <f>'SO 01 01-1 Pol'!G383+'SO 01 01-2 Pol'!G54+'SO 02 02-1 Pol'!G76+'SO 03 03-1 Pol'!G70+'SO 03 03-2 Pol'!G29</f>
        <v>0</v>
      </c>
      <c r="J99" s="137" t="str">
        <f>IF(I124=0,"",I99/I124*100)</f>
        <v/>
      </c>
    </row>
    <row r="100" spans="1:10" ht="36.75" customHeight="1" x14ac:dyDescent="0.25">
      <c r="A100" s="126"/>
      <c r="B100" s="131" t="s">
        <v>147</v>
      </c>
      <c r="C100" s="220" t="s">
        <v>148</v>
      </c>
      <c r="D100" s="221"/>
      <c r="E100" s="221"/>
      <c r="F100" s="139" t="s">
        <v>27</v>
      </c>
      <c r="G100" s="132"/>
      <c r="H100" s="132"/>
      <c r="I100" s="132">
        <f>'SO 01 01-1 Pol'!G385+'SO 02 02-1 Pol'!G78</f>
        <v>0</v>
      </c>
      <c r="J100" s="137" t="str">
        <f>IF(I124=0,"",I100/I124*100)</f>
        <v/>
      </c>
    </row>
    <row r="101" spans="1:10" ht="36.75" customHeight="1" x14ac:dyDescent="0.25">
      <c r="A101" s="126"/>
      <c r="B101" s="131" t="s">
        <v>149</v>
      </c>
      <c r="C101" s="220" t="s">
        <v>150</v>
      </c>
      <c r="D101" s="221"/>
      <c r="E101" s="221"/>
      <c r="F101" s="139" t="s">
        <v>27</v>
      </c>
      <c r="G101" s="132"/>
      <c r="H101" s="132"/>
      <c r="I101" s="132">
        <f>'SO 01 01-1 Pol'!G402+'SO 02 02-1 Pol'!G90</f>
        <v>0</v>
      </c>
      <c r="J101" s="137" t="str">
        <f>IF(I124=0,"",I101/I124*100)</f>
        <v/>
      </c>
    </row>
    <row r="102" spans="1:10" ht="36.75" customHeight="1" x14ac:dyDescent="0.25">
      <c r="A102" s="126"/>
      <c r="B102" s="131" t="s">
        <v>151</v>
      </c>
      <c r="C102" s="220" t="s">
        <v>152</v>
      </c>
      <c r="D102" s="221"/>
      <c r="E102" s="221"/>
      <c r="F102" s="139" t="s">
        <v>27</v>
      </c>
      <c r="G102" s="132"/>
      <c r="H102" s="132"/>
      <c r="I102" s="132">
        <f>'SO 01 01-1 Pol'!G414+'SO 02 02-1 Pol'!G97</f>
        <v>0</v>
      </c>
      <c r="J102" s="137" t="str">
        <f>IF(I124=0,"",I102/I124*100)</f>
        <v/>
      </c>
    </row>
    <row r="103" spans="1:10" ht="36.75" customHeight="1" x14ac:dyDescent="0.25">
      <c r="A103" s="126"/>
      <c r="B103" s="131" t="s">
        <v>153</v>
      </c>
      <c r="C103" s="220" t="s">
        <v>154</v>
      </c>
      <c r="D103" s="221"/>
      <c r="E103" s="221"/>
      <c r="F103" s="139" t="s">
        <v>27</v>
      </c>
      <c r="G103" s="132"/>
      <c r="H103" s="132"/>
      <c r="I103" s="132">
        <f>'SO 01 ZTI'!G30</f>
        <v>0</v>
      </c>
      <c r="J103" s="137" t="str">
        <f>IF(I124=0,"",I103/I124*100)</f>
        <v/>
      </c>
    </row>
    <row r="104" spans="1:10" ht="36.75" customHeight="1" x14ac:dyDescent="0.25">
      <c r="A104" s="126"/>
      <c r="B104" s="131" t="s">
        <v>155</v>
      </c>
      <c r="C104" s="220" t="s">
        <v>156</v>
      </c>
      <c r="D104" s="221"/>
      <c r="E104" s="221"/>
      <c r="F104" s="139" t="s">
        <v>27</v>
      </c>
      <c r="G104" s="132"/>
      <c r="H104" s="132"/>
      <c r="I104" s="132">
        <f>'SO 01 ZTI'!G43</f>
        <v>0</v>
      </c>
      <c r="J104" s="137" t="str">
        <f>IF(I124=0,"",I104/I124*100)</f>
        <v/>
      </c>
    </row>
    <row r="105" spans="1:10" ht="36.75" customHeight="1" x14ac:dyDescent="0.25">
      <c r="A105" s="126"/>
      <c r="B105" s="131" t="s">
        <v>157</v>
      </c>
      <c r="C105" s="220" t="s">
        <v>158</v>
      </c>
      <c r="D105" s="221"/>
      <c r="E105" s="221"/>
      <c r="F105" s="139" t="s">
        <v>27</v>
      </c>
      <c r="G105" s="132"/>
      <c r="H105" s="132"/>
      <c r="I105" s="132">
        <f>'SO 01 ZTI'!G72</f>
        <v>0</v>
      </c>
      <c r="J105" s="137" t="str">
        <f>IF(I124=0,"",I105/I124*100)</f>
        <v/>
      </c>
    </row>
    <row r="106" spans="1:10" ht="36.75" customHeight="1" x14ac:dyDescent="0.25">
      <c r="A106" s="126"/>
      <c r="B106" s="131" t="s">
        <v>159</v>
      </c>
      <c r="C106" s="220" t="s">
        <v>160</v>
      </c>
      <c r="D106" s="221"/>
      <c r="E106" s="221"/>
      <c r="F106" s="139" t="s">
        <v>27</v>
      </c>
      <c r="G106" s="132"/>
      <c r="H106" s="132"/>
      <c r="I106" s="132">
        <f>'SO 01 ZTI'!G90</f>
        <v>0</v>
      </c>
      <c r="J106" s="137" t="str">
        <f>IF(I124=0,"",I106/I124*100)</f>
        <v/>
      </c>
    </row>
    <row r="107" spans="1:10" ht="36.75" customHeight="1" x14ac:dyDescent="0.25">
      <c r="A107" s="126"/>
      <c r="B107" s="131" t="s">
        <v>161</v>
      </c>
      <c r="C107" s="220" t="s">
        <v>118</v>
      </c>
      <c r="D107" s="221"/>
      <c r="E107" s="221"/>
      <c r="F107" s="139" t="s">
        <v>27</v>
      </c>
      <c r="G107" s="132"/>
      <c r="H107" s="132"/>
      <c r="I107" s="132">
        <f>'SO 01 ZTI'!G92</f>
        <v>0</v>
      </c>
      <c r="J107" s="137" t="str">
        <f>IF(I124=0,"",I107/I124*100)</f>
        <v/>
      </c>
    </row>
    <row r="108" spans="1:10" ht="36.75" customHeight="1" x14ac:dyDescent="0.25">
      <c r="A108" s="126"/>
      <c r="B108" s="131" t="s">
        <v>162</v>
      </c>
      <c r="C108" s="220" t="s">
        <v>163</v>
      </c>
      <c r="D108" s="221"/>
      <c r="E108" s="221"/>
      <c r="F108" s="139" t="s">
        <v>27</v>
      </c>
      <c r="G108" s="132"/>
      <c r="H108" s="132"/>
      <c r="I108" s="132">
        <f>'SO 01 ÚT'!G65</f>
        <v>0</v>
      </c>
      <c r="J108" s="137" t="str">
        <f>IF(I124=0,"",I108/I124*100)</f>
        <v/>
      </c>
    </row>
    <row r="109" spans="1:10" ht="36.75" customHeight="1" x14ac:dyDescent="0.25">
      <c r="A109" s="126"/>
      <c r="B109" s="131" t="s">
        <v>164</v>
      </c>
      <c r="C109" s="220" t="s">
        <v>165</v>
      </c>
      <c r="D109" s="221"/>
      <c r="E109" s="221"/>
      <c r="F109" s="139" t="s">
        <v>27</v>
      </c>
      <c r="G109" s="132"/>
      <c r="H109" s="132"/>
      <c r="I109" s="132">
        <f>'SO 01 01-1 Pol'!G488</f>
        <v>0</v>
      </c>
      <c r="J109" s="137" t="str">
        <f>IF(I124=0,"",I109/I124*100)</f>
        <v/>
      </c>
    </row>
    <row r="110" spans="1:10" ht="36.75" customHeight="1" x14ac:dyDescent="0.25">
      <c r="A110" s="126"/>
      <c r="B110" s="131" t="s">
        <v>166</v>
      </c>
      <c r="C110" s="220" t="s">
        <v>167</v>
      </c>
      <c r="D110" s="221"/>
      <c r="E110" s="221"/>
      <c r="F110" s="139" t="s">
        <v>27</v>
      </c>
      <c r="G110" s="132"/>
      <c r="H110" s="132"/>
      <c r="I110" s="132">
        <f>'SO 01 01-1 Pol'!G597+'SO 01 01-2 Pol'!G56</f>
        <v>0</v>
      </c>
      <c r="J110" s="137" t="str">
        <f>IF(I124=0,"",I110/I124*100)</f>
        <v/>
      </c>
    </row>
    <row r="111" spans="1:10" ht="36.75" customHeight="1" x14ac:dyDescent="0.25">
      <c r="A111" s="126"/>
      <c r="B111" s="131" t="s">
        <v>166</v>
      </c>
      <c r="C111" s="220" t="s">
        <v>168</v>
      </c>
      <c r="D111" s="221"/>
      <c r="E111" s="221"/>
      <c r="F111" s="139" t="s">
        <v>27</v>
      </c>
      <c r="G111" s="132"/>
      <c r="H111" s="132"/>
      <c r="I111" s="132">
        <f>'SO 02 02-1 Pol'!G112</f>
        <v>0</v>
      </c>
      <c r="J111" s="137" t="str">
        <f>IF(I124=0,"",I111/I124*100)</f>
        <v/>
      </c>
    </row>
    <row r="112" spans="1:10" ht="36.75" customHeight="1" x14ac:dyDescent="0.25">
      <c r="A112" s="126"/>
      <c r="B112" s="131" t="s">
        <v>169</v>
      </c>
      <c r="C112" s="220" t="s">
        <v>170</v>
      </c>
      <c r="D112" s="221"/>
      <c r="E112" s="221"/>
      <c r="F112" s="139" t="s">
        <v>27</v>
      </c>
      <c r="G112" s="132"/>
      <c r="H112" s="132"/>
      <c r="I112" s="132">
        <f>'SO 01 01-1 Pol'!G639</f>
        <v>0</v>
      </c>
      <c r="J112" s="137" t="str">
        <f>IF(I124=0,"",I112/I124*100)</f>
        <v/>
      </c>
    </row>
    <row r="113" spans="1:13" ht="36.75" customHeight="1" x14ac:dyDescent="0.25">
      <c r="A113" s="126"/>
      <c r="B113" s="131" t="s">
        <v>171</v>
      </c>
      <c r="C113" s="220" t="s">
        <v>172</v>
      </c>
      <c r="D113" s="221"/>
      <c r="E113" s="221"/>
      <c r="F113" s="139" t="s">
        <v>27</v>
      </c>
      <c r="G113" s="132"/>
      <c r="H113" s="132"/>
      <c r="I113" s="132">
        <f>'SO 01 01-1 Pol'!G653</f>
        <v>0</v>
      </c>
      <c r="J113" s="137" t="str">
        <f>IF(I124=0,"",I113/I124*100)</f>
        <v/>
      </c>
    </row>
    <row r="114" spans="1:13" ht="36.75" customHeight="1" x14ac:dyDescent="0.25">
      <c r="A114" s="126"/>
      <c r="B114" s="131" t="s">
        <v>173</v>
      </c>
      <c r="C114" s="220" t="s">
        <v>174</v>
      </c>
      <c r="D114" s="221"/>
      <c r="E114" s="221"/>
      <c r="F114" s="139" t="s">
        <v>27</v>
      </c>
      <c r="G114" s="132"/>
      <c r="H114" s="132"/>
      <c r="I114" s="132">
        <f>'SO 01 01-1 Pol'!G671+'SO 01 01-2 Pol'!G62+'SO 03 03-1 Pol'!G72</f>
        <v>0</v>
      </c>
      <c r="J114" s="137" t="str">
        <f>IF(I124=0,"",I114/I124*100)</f>
        <v/>
      </c>
    </row>
    <row r="115" spans="1:13" ht="36.75" customHeight="1" x14ac:dyDescent="0.25">
      <c r="A115" s="126"/>
      <c r="B115" s="131" t="s">
        <v>175</v>
      </c>
      <c r="C115" s="220" t="s">
        <v>176</v>
      </c>
      <c r="D115" s="221"/>
      <c r="E115" s="221"/>
      <c r="F115" s="139" t="s">
        <v>27</v>
      </c>
      <c r="G115" s="132"/>
      <c r="H115" s="132"/>
      <c r="I115" s="132">
        <f>'SO 01 01-1 Pol'!G679+'SO 02 02-1 Pol'!G128</f>
        <v>0</v>
      </c>
      <c r="J115" s="137" t="str">
        <f>IF(I124=0,"",I115/I124*100)</f>
        <v/>
      </c>
    </row>
    <row r="116" spans="1:13" ht="36.75" customHeight="1" x14ac:dyDescent="0.25">
      <c r="A116" s="126"/>
      <c r="B116" s="131" t="s">
        <v>177</v>
      </c>
      <c r="C116" s="220" t="s">
        <v>178</v>
      </c>
      <c r="D116" s="221"/>
      <c r="E116" s="221"/>
      <c r="F116" s="139" t="s">
        <v>27</v>
      </c>
      <c r="G116" s="132"/>
      <c r="H116" s="132"/>
      <c r="I116" s="132">
        <f>'SO 01 01-1 Pol'!G716</f>
        <v>0</v>
      </c>
      <c r="J116" s="137" t="str">
        <f>IF(I124=0,"",I116/I124*100)</f>
        <v/>
      </c>
    </row>
    <row r="117" spans="1:13" ht="36.75" customHeight="1" x14ac:dyDescent="0.25">
      <c r="A117" s="126"/>
      <c r="B117" s="131" t="s">
        <v>179</v>
      </c>
      <c r="C117" s="220" t="s">
        <v>180</v>
      </c>
      <c r="D117" s="221"/>
      <c r="E117" s="221"/>
      <c r="F117" s="139" t="s">
        <v>27</v>
      </c>
      <c r="G117" s="132"/>
      <c r="H117" s="132"/>
      <c r="I117" s="132">
        <f>'SO 01 01-1 Pol'!G741</f>
        <v>0</v>
      </c>
      <c r="J117" s="137" t="str">
        <f>IF(I124=0,"",I117/I124*100)</f>
        <v/>
      </c>
    </row>
    <row r="118" spans="1:13" ht="36.75" customHeight="1" x14ac:dyDescent="0.25">
      <c r="A118" s="126"/>
      <c r="B118" s="131" t="s">
        <v>181</v>
      </c>
      <c r="C118" s="220" t="s">
        <v>182</v>
      </c>
      <c r="D118" s="221"/>
      <c r="E118" s="221"/>
      <c r="F118" s="139" t="s">
        <v>27</v>
      </c>
      <c r="G118" s="132"/>
      <c r="H118" s="132"/>
      <c r="I118" s="132">
        <f>'SO 01 01-1 Pol'!G768</f>
        <v>0</v>
      </c>
      <c r="J118" s="137" t="str">
        <f>IF(I124=0,"",I118/I124*100)</f>
        <v/>
      </c>
    </row>
    <row r="119" spans="1:13" ht="36.75" customHeight="1" x14ac:dyDescent="0.25">
      <c r="A119" s="126"/>
      <c r="B119" s="131" t="s">
        <v>183</v>
      </c>
      <c r="C119" s="220" t="s">
        <v>184</v>
      </c>
      <c r="D119" s="221"/>
      <c r="E119" s="221"/>
      <c r="F119" s="139" t="s">
        <v>27</v>
      </c>
      <c r="G119" s="132"/>
      <c r="H119" s="132"/>
      <c r="I119" s="132">
        <f>'SO 01 ÚT'!G81</f>
        <v>0</v>
      </c>
      <c r="J119" s="137" t="str">
        <f>IF(I124=0,"",I119/I124*100)</f>
        <v/>
      </c>
    </row>
    <row r="120" spans="1:13" ht="36.75" customHeight="1" x14ac:dyDescent="0.25">
      <c r="A120" s="126"/>
      <c r="B120" s="131" t="s">
        <v>110</v>
      </c>
      <c r="C120" s="220" t="s">
        <v>185</v>
      </c>
      <c r="D120" s="221"/>
      <c r="E120" s="221"/>
      <c r="F120" s="139" t="s">
        <v>28</v>
      </c>
      <c r="G120" s="132"/>
      <c r="H120" s="132"/>
      <c r="I120" s="132">
        <f>'SO 01 PLYN'!G19</f>
        <v>0</v>
      </c>
      <c r="J120" s="137" t="str">
        <f>IF(I124=0,"",I120/I124*100)</f>
        <v/>
      </c>
    </row>
    <row r="121" spans="1:13" ht="36.75" customHeight="1" x14ac:dyDescent="0.25">
      <c r="A121" s="126"/>
      <c r="B121" s="131" t="s">
        <v>188</v>
      </c>
      <c r="C121" s="220" t="s">
        <v>189</v>
      </c>
      <c r="D121" s="221"/>
      <c r="E121" s="221"/>
      <c r="F121" s="139" t="s">
        <v>190</v>
      </c>
      <c r="G121" s="132"/>
      <c r="H121" s="132"/>
      <c r="I121" s="132">
        <f>'SO 01 01-1 Pol'!G780+'SO 01 01-2 Pol'!G64</f>
        <v>0</v>
      </c>
      <c r="J121" s="137" t="str">
        <f>IF(I124=0,"",I121/I124*100)</f>
        <v/>
      </c>
    </row>
    <row r="122" spans="1:13" ht="36.75" customHeight="1" x14ac:dyDescent="0.25">
      <c r="A122" s="126"/>
      <c r="B122" s="131" t="s">
        <v>191</v>
      </c>
      <c r="C122" s="220" t="s">
        <v>29</v>
      </c>
      <c r="D122" s="221"/>
      <c r="E122" s="221"/>
      <c r="F122" s="139" t="s">
        <v>191</v>
      </c>
      <c r="G122" s="132"/>
      <c r="H122" s="132"/>
      <c r="I122" s="132">
        <f>'OV 01 0-1 Pol'!G8+'OV 01 0-2 Pol'!G8+'SO 01 ZTI'!G94</f>
        <v>0</v>
      </c>
      <c r="J122" s="137" t="str">
        <f>IF(I124=0,"",I122/I124*100)</f>
        <v/>
      </c>
    </row>
    <row r="123" spans="1:13" ht="36.75" customHeight="1" x14ac:dyDescent="0.25">
      <c r="A123" s="126"/>
      <c r="B123" s="131" t="s">
        <v>192</v>
      </c>
      <c r="C123" s="220" t="s">
        <v>30</v>
      </c>
      <c r="D123" s="221"/>
      <c r="E123" s="221"/>
      <c r="F123" s="139" t="s">
        <v>192</v>
      </c>
      <c r="G123" s="132"/>
      <c r="H123" s="132"/>
      <c r="I123" s="132">
        <f>'OV 01 0-1 Pol'!G22+'OV 01 0-2 Pol'!G20</f>
        <v>0</v>
      </c>
      <c r="J123" s="137" t="str">
        <f>IF(I124=0,"",I123/I124*100)</f>
        <v/>
      </c>
    </row>
    <row r="124" spans="1:13" ht="25.5" customHeight="1" x14ac:dyDescent="0.25">
      <c r="A124" s="127"/>
      <c r="B124" s="133" t="s">
        <v>1</v>
      </c>
      <c r="C124" s="134"/>
      <c r="D124" s="135"/>
      <c r="E124" s="135"/>
      <c r="F124" s="140"/>
      <c r="G124" s="136"/>
      <c r="H124" s="136"/>
      <c r="I124" s="136">
        <f>SUM(I63:I123)</f>
        <v>0</v>
      </c>
      <c r="J124" s="138">
        <f>SUM(J63:J123)</f>
        <v>0</v>
      </c>
      <c r="L124" s="89"/>
      <c r="M124" s="89"/>
    </row>
    <row r="125" spans="1:13" x14ac:dyDescent="0.25">
      <c r="C125"/>
      <c r="D125"/>
      <c r="E125"/>
      <c r="F125" s="89"/>
      <c r="G125" s="89"/>
      <c r="H125" s="89"/>
      <c r="I125" s="89"/>
      <c r="J125" s="90"/>
    </row>
    <row r="126" spans="1:13" x14ac:dyDescent="0.25">
      <c r="B126" s="273" t="s">
        <v>1980</v>
      </c>
      <c r="C126" s="273"/>
      <c r="D126" s="273"/>
      <c r="E126" s="273"/>
      <c r="F126" s="273"/>
      <c r="G126" s="273"/>
      <c r="H126" s="273"/>
      <c r="I126" s="273"/>
      <c r="J126" s="273"/>
    </row>
    <row r="128" spans="1:13" x14ac:dyDescent="0.25">
      <c r="B128" s="273" t="s">
        <v>1981</v>
      </c>
      <c r="C128" s="273"/>
      <c r="D128" s="273"/>
      <c r="E128" s="273"/>
      <c r="F128" s="273"/>
      <c r="G128" s="273"/>
      <c r="H128" s="273"/>
      <c r="I128" s="273"/>
      <c r="J128" s="273"/>
    </row>
    <row r="130" spans="2:10" x14ac:dyDescent="0.25">
      <c r="B130" s="273" t="s">
        <v>1982</v>
      </c>
      <c r="C130" s="273"/>
      <c r="D130" s="273"/>
      <c r="E130" s="273"/>
      <c r="F130" s="273"/>
      <c r="G130" s="273"/>
      <c r="H130" s="273"/>
      <c r="I130" s="273"/>
      <c r="J130" s="273"/>
    </row>
    <row r="131" spans="2:10" x14ac:dyDescent="0.25">
      <c r="B131" s="273" t="s">
        <v>1983</v>
      </c>
      <c r="C131" s="273"/>
      <c r="D131" s="273"/>
      <c r="E131" s="273"/>
      <c r="F131" s="273"/>
      <c r="G131" s="273"/>
      <c r="H131" s="273"/>
      <c r="I131" s="273"/>
      <c r="J131" s="273"/>
    </row>
    <row r="133" spans="2:10" x14ac:dyDescent="0.25">
      <c r="B133" s="273" t="s">
        <v>1984</v>
      </c>
      <c r="C133" s="273"/>
      <c r="D133" s="273"/>
      <c r="E133" s="273"/>
      <c r="F133" s="273"/>
      <c r="G133" s="273"/>
      <c r="H133" s="273"/>
      <c r="I133" s="273"/>
      <c r="J133" s="273"/>
    </row>
    <row r="136" spans="2:10" x14ac:dyDescent="0.25">
      <c r="B136" s="273" t="s">
        <v>1985</v>
      </c>
      <c r="C136" s="273"/>
      <c r="D136" s="273"/>
      <c r="E136" s="273"/>
      <c r="F136" s="273"/>
      <c r="G136" s="273"/>
      <c r="H136" s="273"/>
      <c r="I136" s="273"/>
      <c r="J136" s="273"/>
    </row>
    <row r="137" spans="2:10" x14ac:dyDescent="0.25">
      <c r="B137" s="273" t="s">
        <v>1986</v>
      </c>
      <c r="C137" s="273"/>
      <c r="D137" s="273"/>
      <c r="E137" s="273"/>
      <c r="F137" s="273"/>
      <c r="G137" s="273"/>
      <c r="H137" s="273"/>
      <c r="I137" s="273"/>
      <c r="J137" s="273"/>
    </row>
    <row r="138" spans="2:10" x14ac:dyDescent="0.25">
      <c r="B138" s="273" t="s">
        <v>1987</v>
      </c>
      <c r="C138" s="273"/>
      <c r="D138" s="273"/>
      <c r="E138" s="273"/>
      <c r="F138" s="273"/>
      <c r="G138" s="273"/>
      <c r="H138" s="273"/>
      <c r="I138" s="273"/>
      <c r="J138" s="273"/>
    </row>
    <row r="139" spans="2:10" x14ac:dyDescent="0.25">
      <c r="B139" s="273" t="s">
        <v>1988</v>
      </c>
      <c r="C139" s="273"/>
      <c r="D139" s="273"/>
      <c r="E139" s="273"/>
      <c r="F139" s="273"/>
      <c r="G139" s="273"/>
      <c r="H139" s="273"/>
      <c r="I139" s="273"/>
      <c r="J139" s="273"/>
    </row>
    <row r="140" spans="2:10" x14ac:dyDescent="0.25">
      <c r="B140" s="273" t="s">
        <v>1989</v>
      </c>
      <c r="C140" s="273"/>
      <c r="D140" s="273"/>
      <c r="E140" s="273"/>
      <c r="F140" s="273"/>
      <c r="G140" s="273"/>
      <c r="H140" s="273"/>
      <c r="I140" s="273"/>
      <c r="J140" s="273"/>
    </row>
    <row r="141" spans="2:10" x14ac:dyDescent="0.25">
      <c r="B141" s="273" t="s">
        <v>1990</v>
      </c>
      <c r="C141" s="273"/>
      <c r="D141" s="273"/>
      <c r="E141" s="273"/>
      <c r="F141" s="273"/>
      <c r="G141" s="273"/>
      <c r="H141" s="273"/>
      <c r="I141" s="273"/>
      <c r="J141" s="273"/>
    </row>
    <row r="143" spans="2:10" x14ac:dyDescent="0.25">
      <c r="B143" s="273" t="s">
        <v>1991</v>
      </c>
      <c r="C143" s="273"/>
      <c r="D143" s="273"/>
      <c r="E143" s="273"/>
      <c r="F143" s="273"/>
      <c r="G143" s="273"/>
      <c r="H143" s="273"/>
      <c r="I143" s="273"/>
      <c r="J143" s="273"/>
    </row>
    <row r="145" spans="2:10" x14ac:dyDescent="0.25">
      <c r="B145" s="273" t="s">
        <v>1992</v>
      </c>
      <c r="C145" s="273"/>
      <c r="D145" s="273"/>
      <c r="E145" s="273"/>
      <c r="F145" s="273"/>
      <c r="G145" s="273"/>
      <c r="H145" s="273"/>
      <c r="I145" s="273"/>
      <c r="J145" s="273"/>
    </row>
    <row r="146" spans="2:10" x14ac:dyDescent="0.25">
      <c r="B146" s="273" t="s">
        <v>1993</v>
      </c>
      <c r="C146" s="273"/>
      <c r="D146" s="273"/>
      <c r="E146" s="273"/>
      <c r="F146" s="273"/>
      <c r="G146" s="273"/>
      <c r="H146" s="273"/>
      <c r="I146" s="273"/>
      <c r="J146" s="273"/>
    </row>
    <row r="148" spans="2:10" x14ac:dyDescent="0.25">
      <c r="B148" s="273" t="s">
        <v>1994</v>
      </c>
      <c r="C148" s="273"/>
      <c r="D148" s="273"/>
      <c r="E148" s="273"/>
      <c r="F148" s="273"/>
      <c r="G148" s="273"/>
      <c r="H148" s="273"/>
      <c r="I148" s="273"/>
      <c r="J148" s="273"/>
    </row>
    <row r="149" spans="2:10" x14ac:dyDescent="0.25">
      <c r="B149" s="273" t="s">
        <v>1995</v>
      </c>
      <c r="C149" s="273"/>
      <c r="D149" s="273"/>
      <c r="E149" s="273"/>
      <c r="F149" s="273"/>
      <c r="G149" s="273"/>
      <c r="H149" s="273"/>
      <c r="I149" s="273"/>
      <c r="J149" s="273"/>
    </row>
    <row r="151" spans="2:10" x14ac:dyDescent="0.25">
      <c r="B151" s="273" t="s">
        <v>1996</v>
      </c>
      <c r="C151" s="273"/>
      <c r="D151" s="273"/>
      <c r="E151" s="273"/>
      <c r="F151" s="273"/>
      <c r="G151" s="273"/>
      <c r="H151" s="273"/>
      <c r="I151" s="273"/>
      <c r="J151" s="273"/>
    </row>
    <row r="152" spans="2:10" x14ac:dyDescent="0.25">
      <c r="B152" s="273" t="s">
        <v>1997</v>
      </c>
      <c r="C152" s="273"/>
      <c r="D152" s="273"/>
      <c r="E152" s="273"/>
      <c r="F152" s="273"/>
      <c r="G152" s="273"/>
      <c r="H152" s="273"/>
      <c r="I152" s="273"/>
      <c r="J152" s="273"/>
    </row>
    <row r="154" spans="2:10" x14ac:dyDescent="0.25">
      <c r="B154" s="273" t="s">
        <v>1998</v>
      </c>
      <c r="C154" s="273"/>
      <c r="D154" s="273"/>
      <c r="E154" s="273"/>
      <c r="F154" s="273"/>
      <c r="G154" s="273"/>
      <c r="H154" s="273"/>
      <c r="I154" s="273"/>
      <c r="J154" s="273"/>
    </row>
    <row r="156" spans="2:10" x14ac:dyDescent="0.25">
      <c r="B156" s="273" t="s">
        <v>1999</v>
      </c>
      <c r="C156" s="273"/>
      <c r="D156" s="273"/>
      <c r="E156" s="273"/>
      <c r="F156" s="273"/>
      <c r="G156" s="273"/>
      <c r="H156" s="273"/>
      <c r="I156" s="273"/>
      <c r="J156" s="273"/>
    </row>
    <row r="157" spans="2:10" x14ac:dyDescent="0.25">
      <c r="B157" s="273" t="s">
        <v>2000</v>
      </c>
      <c r="C157" s="273"/>
      <c r="D157" s="273"/>
      <c r="E157" s="273"/>
      <c r="F157" s="273"/>
      <c r="G157" s="273"/>
      <c r="H157" s="273"/>
      <c r="I157" s="273"/>
      <c r="J157" s="273"/>
    </row>
    <row r="159" spans="2:10" x14ac:dyDescent="0.25">
      <c r="B159" s="273" t="s">
        <v>2001</v>
      </c>
      <c r="C159" s="273"/>
      <c r="D159" s="273"/>
      <c r="E159" s="273"/>
      <c r="F159" s="273"/>
      <c r="G159" s="273"/>
      <c r="H159" s="273"/>
      <c r="I159" s="273"/>
      <c r="J159" s="273"/>
    </row>
    <row r="161" spans="2:10" x14ac:dyDescent="0.25">
      <c r="B161" s="273" t="s">
        <v>2002</v>
      </c>
      <c r="C161" s="273"/>
      <c r="D161" s="273"/>
      <c r="E161" s="273"/>
      <c r="F161" s="273"/>
      <c r="G161" s="273"/>
      <c r="H161" s="273"/>
      <c r="I161" s="273"/>
      <c r="J161" s="273"/>
    </row>
    <row r="162" spans="2:10" x14ac:dyDescent="0.25">
      <c r="B162" s="273" t="s">
        <v>2003</v>
      </c>
      <c r="C162" s="273"/>
      <c r="D162" s="273"/>
      <c r="E162" s="273"/>
      <c r="F162" s="273"/>
      <c r="G162" s="273"/>
      <c r="H162" s="273"/>
      <c r="I162" s="273"/>
      <c r="J162" s="273"/>
    </row>
    <row r="164" spans="2:10" x14ac:dyDescent="0.25">
      <c r="B164" s="273" t="s">
        <v>2004</v>
      </c>
      <c r="C164" s="273"/>
      <c r="D164" s="273"/>
      <c r="E164" s="273"/>
      <c r="F164" s="273"/>
      <c r="G164" s="273"/>
      <c r="H164" s="273"/>
      <c r="I164" s="273"/>
      <c r="J164" s="273"/>
    </row>
    <row r="165" spans="2:10" x14ac:dyDescent="0.25">
      <c r="B165" s="273" t="s">
        <v>2005</v>
      </c>
      <c r="C165" s="273"/>
      <c r="D165" s="273"/>
      <c r="E165" s="273"/>
      <c r="F165" s="273"/>
      <c r="G165" s="273"/>
      <c r="H165" s="273"/>
      <c r="I165" s="273"/>
      <c r="J165" s="273"/>
    </row>
    <row r="166" spans="2:10" x14ac:dyDescent="0.25">
      <c r="B166" s="273" t="s">
        <v>2006</v>
      </c>
      <c r="C166" s="273"/>
      <c r="D166" s="273"/>
      <c r="E166" s="273"/>
      <c r="F166" s="273"/>
      <c r="G166" s="273"/>
      <c r="H166" s="273"/>
      <c r="I166" s="273"/>
      <c r="J166" s="273"/>
    </row>
    <row r="168" spans="2:10" x14ac:dyDescent="0.25">
      <c r="B168" s="273" t="s">
        <v>2007</v>
      </c>
      <c r="C168" s="273"/>
      <c r="D168" s="273"/>
      <c r="E168" s="273"/>
      <c r="F168" s="273"/>
      <c r="G168" s="273"/>
      <c r="H168" s="273"/>
      <c r="I168" s="273"/>
      <c r="J168" s="273"/>
    </row>
    <row r="169" spans="2:10" x14ac:dyDescent="0.25">
      <c r="B169" s="273" t="s">
        <v>2008</v>
      </c>
      <c r="C169" s="273"/>
      <c r="D169" s="273"/>
      <c r="E169" s="273"/>
      <c r="F169" s="273"/>
      <c r="G169" s="273"/>
      <c r="H169" s="273"/>
      <c r="I169" s="273"/>
      <c r="J169" s="273"/>
    </row>
    <row r="171" spans="2:10" x14ac:dyDescent="0.25">
      <c r="B171" s="273" t="s">
        <v>2009</v>
      </c>
      <c r="C171" s="273"/>
      <c r="D171" s="273"/>
      <c r="E171" s="273"/>
      <c r="F171" s="273"/>
      <c r="G171" s="273"/>
      <c r="H171" s="273"/>
      <c r="I171" s="273"/>
      <c r="J171" s="273"/>
    </row>
    <row r="172" spans="2:10" x14ac:dyDescent="0.25">
      <c r="B172" s="273" t="s">
        <v>2010</v>
      </c>
      <c r="C172" s="273"/>
      <c r="D172" s="273"/>
      <c r="E172" s="273"/>
      <c r="F172" s="273"/>
      <c r="G172" s="273"/>
      <c r="H172" s="273"/>
      <c r="I172" s="273"/>
      <c r="J172" s="273"/>
    </row>
    <row r="176" spans="2:10" x14ac:dyDescent="0.25">
      <c r="B176" s="273" t="s">
        <v>2011</v>
      </c>
      <c r="C176" s="273"/>
      <c r="D176" s="273"/>
      <c r="E176" s="273"/>
      <c r="F176" s="273"/>
      <c r="G176" s="273"/>
      <c r="H176" s="273"/>
      <c r="I176" s="273"/>
      <c r="J176" s="273"/>
    </row>
    <row r="178" spans="2:10" x14ac:dyDescent="0.25">
      <c r="B178" s="273" t="s">
        <v>2012</v>
      </c>
      <c r="C178" s="273"/>
      <c r="D178" s="273"/>
      <c r="E178" s="273"/>
      <c r="F178" s="273"/>
      <c r="G178" s="273"/>
      <c r="H178" s="273"/>
      <c r="I178" s="273"/>
      <c r="J178" s="273"/>
    </row>
    <row r="181" spans="2:10" x14ac:dyDescent="0.25">
      <c r="B181" s="273" t="s">
        <v>2013</v>
      </c>
      <c r="C181" s="273"/>
      <c r="D181" s="273"/>
      <c r="E181" s="273"/>
      <c r="F181" s="273"/>
      <c r="G181" s="273"/>
      <c r="H181" s="273"/>
      <c r="I181" s="273"/>
      <c r="J181" s="273"/>
    </row>
    <row r="183" spans="2:10" x14ac:dyDescent="0.25">
      <c r="B183" s="273" t="s">
        <v>2014</v>
      </c>
      <c r="C183" s="273"/>
      <c r="D183" s="273"/>
      <c r="E183" s="273"/>
      <c r="F183" s="273"/>
      <c r="G183" s="273"/>
      <c r="H183" s="273"/>
      <c r="I183" s="273"/>
      <c r="J183" s="273"/>
    </row>
    <row r="184" spans="2:10" x14ac:dyDescent="0.25">
      <c r="B184" s="273" t="s">
        <v>2015</v>
      </c>
      <c r="C184" s="273"/>
      <c r="D184" s="273"/>
      <c r="E184" s="273"/>
      <c r="F184" s="273"/>
      <c r="G184" s="273"/>
      <c r="H184" s="273"/>
      <c r="I184" s="273"/>
      <c r="J184" s="273"/>
    </row>
    <row r="185" spans="2:10" x14ac:dyDescent="0.25">
      <c r="B185" s="273" t="s">
        <v>2016</v>
      </c>
      <c r="C185" s="273"/>
      <c r="D185" s="273"/>
      <c r="E185" s="273"/>
      <c r="F185" s="273"/>
      <c r="G185" s="273"/>
      <c r="H185" s="273"/>
      <c r="I185" s="273"/>
      <c r="J185" s="273"/>
    </row>
    <row r="187" spans="2:10" x14ac:dyDescent="0.25">
      <c r="B187" s="273" t="s">
        <v>2017</v>
      </c>
      <c r="C187" s="273"/>
      <c r="D187" s="273"/>
      <c r="E187" s="273"/>
      <c r="F187" s="273"/>
      <c r="G187" s="273"/>
      <c r="H187" s="273"/>
      <c r="I187" s="273"/>
      <c r="J187" s="273"/>
    </row>
    <row r="189" spans="2:10" x14ac:dyDescent="0.25">
      <c r="B189" s="273" t="s">
        <v>2018</v>
      </c>
      <c r="C189" s="273"/>
      <c r="D189" s="273"/>
      <c r="E189" s="273"/>
      <c r="F189" s="273"/>
      <c r="G189" s="273"/>
      <c r="H189" s="273"/>
      <c r="I189" s="273"/>
      <c r="J189" s="273"/>
    </row>
    <row r="190" spans="2:10" x14ac:dyDescent="0.25">
      <c r="B190" s="273" t="s">
        <v>2019</v>
      </c>
      <c r="C190" s="273"/>
      <c r="D190" s="273"/>
      <c r="E190" s="273"/>
      <c r="F190" s="273"/>
      <c r="G190" s="273"/>
      <c r="H190" s="273"/>
      <c r="I190" s="273"/>
      <c r="J190" s="273"/>
    </row>
    <row r="192" spans="2:10" x14ac:dyDescent="0.25">
      <c r="B192" s="273" t="s">
        <v>2020</v>
      </c>
      <c r="C192" s="273"/>
      <c r="D192" s="273"/>
      <c r="E192" s="273"/>
      <c r="F192" s="273"/>
      <c r="G192" s="273"/>
      <c r="H192" s="273"/>
      <c r="I192" s="273"/>
      <c r="J192" s="273"/>
    </row>
    <row r="193" spans="2:10" x14ac:dyDescent="0.25">
      <c r="B193" s="273" t="s">
        <v>2021</v>
      </c>
      <c r="C193" s="273"/>
      <c r="D193" s="273"/>
      <c r="E193" s="273"/>
      <c r="F193" s="273"/>
      <c r="G193" s="273"/>
      <c r="H193" s="273"/>
      <c r="I193" s="273"/>
      <c r="J193" s="273"/>
    </row>
    <row r="195" spans="2:10" x14ac:dyDescent="0.25">
      <c r="B195" s="273" t="s">
        <v>2022</v>
      </c>
      <c r="C195" s="273"/>
      <c r="D195" s="273"/>
      <c r="E195" s="273"/>
      <c r="F195" s="273"/>
      <c r="G195" s="273"/>
      <c r="H195" s="273"/>
      <c r="I195" s="273"/>
      <c r="J195" s="273"/>
    </row>
    <row r="196" spans="2:10" x14ac:dyDescent="0.25">
      <c r="B196" s="273" t="s">
        <v>2023</v>
      </c>
      <c r="C196" s="273"/>
      <c r="D196" s="273"/>
      <c r="E196" s="273"/>
      <c r="F196" s="273"/>
      <c r="G196" s="273"/>
      <c r="H196" s="273"/>
      <c r="I196" s="273"/>
      <c r="J196" s="273"/>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3">
    <mergeCell ref="B185:J185"/>
    <mergeCell ref="B187:J187"/>
    <mergeCell ref="B189:J189"/>
    <mergeCell ref="B190:J190"/>
    <mergeCell ref="B192:J192"/>
    <mergeCell ref="B193:J193"/>
    <mergeCell ref="B195:J195"/>
    <mergeCell ref="B196:J196"/>
    <mergeCell ref="B168:J168"/>
    <mergeCell ref="B169:J169"/>
    <mergeCell ref="B171:J171"/>
    <mergeCell ref="B172:J172"/>
    <mergeCell ref="B176:J176"/>
    <mergeCell ref="B178:J178"/>
    <mergeCell ref="B181:J181"/>
    <mergeCell ref="B183:J183"/>
    <mergeCell ref="B184:J184"/>
    <mergeCell ref="B154:J154"/>
    <mergeCell ref="B156:J156"/>
    <mergeCell ref="B157:J157"/>
    <mergeCell ref="B159:J159"/>
    <mergeCell ref="B161:J161"/>
    <mergeCell ref="B162:J162"/>
    <mergeCell ref="B164:J164"/>
    <mergeCell ref="B165:J165"/>
    <mergeCell ref="B166:J166"/>
    <mergeCell ref="B140:J140"/>
    <mergeCell ref="B141:J141"/>
    <mergeCell ref="B143:J143"/>
    <mergeCell ref="B145:J145"/>
    <mergeCell ref="B146:J146"/>
    <mergeCell ref="B148:J148"/>
    <mergeCell ref="B149:J149"/>
    <mergeCell ref="B151:J151"/>
    <mergeCell ref="B152:J152"/>
    <mergeCell ref="B126:J126"/>
    <mergeCell ref="B128:J128"/>
    <mergeCell ref="B130:J130"/>
    <mergeCell ref="B131:J131"/>
    <mergeCell ref="B133:J133"/>
    <mergeCell ref="B136:J136"/>
    <mergeCell ref="B137:J137"/>
    <mergeCell ref="B138:J138"/>
    <mergeCell ref="B139:J139"/>
    <mergeCell ref="D5:G5"/>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3:E43"/>
    <mergeCell ref="C44:E44"/>
    <mergeCell ref="C45:E45"/>
    <mergeCell ref="C46:E46"/>
    <mergeCell ref="C47:E47"/>
    <mergeCell ref="D6:G6"/>
    <mergeCell ref="E7:G7"/>
    <mergeCell ref="C39:E39"/>
    <mergeCell ref="C40:E40"/>
    <mergeCell ref="C41:E41"/>
    <mergeCell ref="C42:E42"/>
    <mergeCell ref="D35:E35"/>
    <mergeCell ref="G24:I24"/>
    <mergeCell ref="E19:F19"/>
    <mergeCell ref="E20:F20"/>
    <mergeCell ref="I20:J20"/>
    <mergeCell ref="I21:J21"/>
    <mergeCell ref="G19:H19"/>
    <mergeCell ref="G20:H20"/>
    <mergeCell ref="G29:I29"/>
    <mergeCell ref="G25:I25"/>
    <mergeCell ref="I19:J19"/>
    <mergeCell ref="G28:I28"/>
    <mergeCell ref="D34:E34"/>
    <mergeCell ref="C53:E53"/>
    <mergeCell ref="C54:E54"/>
    <mergeCell ref="C55:E55"/>
    <mergeCell ref="B56:E56"/>
    <mergeCell ref="C63:E63"/>
    <mergeCell ref="C48:E48"/>
    <mergeCell ref="C49:E49"/>
    <mergeCell ref="C50:E50"/>
    <mergeCell ref="C51:E51"/>
    <mergeCell ref="C52:E52"/>
    <mergeCell ref="C69:E69"/>
    <mergeCell ref="C70:E70"/>
    <mergeCell ref="C71:E71"/>
    <mergeCell ref="C72:E72"/>
    <mergeCell ref="C73:E73"/>
    <mergeCell ref="C64:E64"/>
    <mergeCell ref="C65:E65"/>
    <mergeCell ref="C66:E66"/>
    <mergeCell ref="C67:E67"/>
    <mergeCell ref="C68:E68"/>
    <mergeCell ref="C79:E79"/>
    <mergeCell ref="C80:E80"/>
    <mergeCell ref="C81:E81"/>
    <mergeCell ref="C82:E82"/>
    <mergeCell ref="C83:E83"/>
    <mergeCell ref="C74:E74"/>
    <mergeCell ref="C75:E75"/>
    <mergeCell ref="C76:E76"/>
    <mergeCell ref="C77:E77"/>
    <mergeCell ref="C78:E78"/>
    <mergeCell ref="C89:E89"/>
    <mergeCell ref="C90:E90"/>
    <mergeCell ref="C91:E91"/>
    <mergeCell ref="C92:E92"/>
    <mergeCell ref="C93:E93"/>
    <mergeCell ref="C84:E84"/>
    <mergeCell ref="C85:E85"/>
    <mergeCell ref="C86:E86"/>
    <mergeCell ref="C87:E87"/>
    <mergeCell ref="C88:E88"/>
    <mergeCell ref="C99:E99"/>
    <mergeCell ref="C100:E100"/>
    <mergeCell ref="C101:E101"/>
    <mergeCell ref="C102:E102"/>
    <mergeCell ref="C111:E111"/>
    <mergeCell ref="C112:E112"/>
    <mergeCell ref="C94:E94"/>
    <mergeCell ref="C95:E95"/>
    <mergeCell ref="C96:E96"/>
    <mergeCell ref="C97:E97"/>
    <mergeCell ref="C98:E98"/>
    <mergeCell ref="C106:E106"/>
    <mergeCell ref="C107:E107"/>
    <mergeCell ref="C108:E108"/>
    <mergeCell ref="C109:E109"/>
    <mergeCell ref="C110:E110"/>
    <mergeCell ref="C121:E121"/>
    <mergeCell ref="C103:E103"/>
    <mergeCell ref="C104:E104"/>
    <mergeCell ref="C105:E105"/>
    <mergeCell ref="C122:E122"/>
    <mergeCell ref="C123:E123"/>
    <mergeCell ref="C116:E116"/>
    <mergeCell ref="C117:E117"/>
    <mergeCell ref="C118:E118"/>
    <mergeCell ref="C119:E119"/>
    <mergeCell ref="C120:E120"/>
    <mergeCell ref="C113:E113"/>
    <mergeCell ref="C114:E114"/>
    <mergeCell ref="C115:E11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74" t="s">
        <v>7</v>
      </c>
      <c r="B1" s="274"/>
      <c r="C1" s="275"/>
      <c r="D1" s="274"/>
      <c r="E1" s="274"/>
      <c r="F1" s="274"/>
      <c r="G1" s="274"/>
    </row>
    <row r="2" spans="1:7" ht="24.9" customHeight="1" x14ac:dyDescent="0.25">
      <c r="A2" s="50" t="s">
        <v>8</v>
      </c>
      <c r="B2" s="49"/>
      <c r="C2" s="276"/>
      <c r="D2" s="276"/>
      <c r="E2" s="276"/>
      <c r="F2" s="276"/>
      <c r="G2" s="277"/>
    </row>
    <row r="3" spans="1:7" ht="24.9" customHeight="1" x14ac:dyDescent="0.25">
      <c r="A3" s="50" t="s">
        <v>9</v>
      </c>
      <c r="B3" s="49"/>
      <c r="C3" s="276"/>
      <c r="D3" s="276"/>
      <c r="E3" s="276"/>
      <c r="F3" s="276"/>
      <c r="G3" s="277"/>
    </row>
    <row r="4" spans="1:7" ht="24.9" customHeight="1" x14ac:dyDescent="0.25">
      <c r="A4" s="50" t="s">
        <v>10</v>
      </c>
      <c r="B4" s="49"/>
      <c r="C4" s="276"/>
      <c r="D4" s="276"/>
      <c r="E4" s="276"/>
      <c r="F4" s="276"/>
      <c r="G4" s="277"/>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4"/>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customWidth="1"/>
    <col min="53" max="53" width="73.664062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46</v>
      </c>
      <c r="C3" s="279" t="s">
        <v>47</v>
      </c>
      <c r="D3" s="280"/>
      <c r="E3" s="280"/>
      <c r="F3" s="280"/>
      <c r="G3" s="281"/>
      <c r="AC3" s="124" t="s">
        <v>194</v>
      </c>
      <c r="AG3" t="s">
        <v>195</v>
      </c>
    </row>
    <row r="4" spans="1:60" ht="24.9" customHeight="1" x14ac:dyDescent="0.25">
      <c r="A4" s="143" t="s">
        <v>10</v>
      </c>
      <c r="B4" s="144" t="s">
        <v>48</v>
      </c>
      <c r="C4" s="282" t="s">
        <v>49</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191</v>
      </c>
      <c r="C8" s="176" t="s">
        <v>29</v>
      </c>
      <c r="D8" s="163"/>
      <c r="E8" s="164"/>
      <c r="F8" s="165"/>
      <c r="G8" s="165">
        <f>SUMIF(AG9:AG21,"&lt;&gt;NOR",G9:G21)</f>
        <v>0</v>
      </c>
      <c r="H8" s="165"/>
      <c r="I8" s="165">
        <f>SUM(I9:I21)</f>
        <v>0</v>
      </c>
      <c r="J8" s="165"/>
      <c r="K8" s="165">
        <f>SUM(K9:K21)</f>
        <v>0</v>
      </c>
      <c r="L8" s="165"/>
      <c r="M8" s="166">
        <f>SUM(M9:M21)</f>
        <v>0</v>
      </c>
      <c r="N8" s="160"/>
      <c r="O8" s="160">
        <f>SUM(O9:O21)</f>
        <v>0</v>
      </c>
      <c r="P8" s="160"/>
      <c r="Q8" s="160">
        <f>SUM(Q9:Q21)</f>
        <v>0</v>
      </c>
      <c r="R8" s="160"/>
      <c r="S8" s="160"/>
      <c r="T8" s="160"/>
      <c r="U8" s="160"/>
      <c r="V8" s="160">
        <f>SUM(V9:V21)</f>
        <v>0</v>
      </c>
      <c r="W8" s="160"/>
      <c r="X8" s="160"/>
      <c r="AG8" t="s">
        <v>219</v>
      </c>
    </row>
    <row r="9" spans="1:60" outlineLevel="1" x14ac:dyDescent="0.25">
      <c r="A9" s="167">
        <v>1</v>
      </c>
      <c r="B9" s="168" t="s">
        <v>220</v>
      </c>
      <c r="C9" s="177" t="s">
        <v>221</v>
      </c>
      <c r="D9" s="169" t="s">
        <v>222</v>
      </c>
      <c r="E9" s="170">
        <v>1</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223</v>
      </c>
      <c r="T9" s="159" t="s">
        <v>224</v>
      </c>
      <c r="U9" s="159">
        <v>0</v>
      </c>
      <c r="V9" s="159">
        <f>ROUND(E9*U9,2)</f>
        <v>0</v>
      </c>
      <c r="W9" s="159"/>
      <c r="X9" s="159" t="s">
        <v>225</v>
      </c>
      <c r="Y9" s="150"/>
      <c r="Z9" s="150"/>
      <c r="AA9" s="150"/>
      <c r="AB9" s="150"/>
      <c r="AC9" s="150"/>
      <c r="AD9" s="150"/>
      <c r="AE9" s="150"/>
      <c r="AF9" s="150"/>
      <c r="AG9" s="150" t="s">
        <v>226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87" t="s">
        <v>227</v>
      </c>
      <c r="D10" s="288"/>
      <c r="E10" s="288"/>
      <c r="F10" s="288"/>
      <c r="G10" s="288"/>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228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1" outlineLevel="1" x14ac:dyDescent="0.25">
      <c r="A11" s="157"/>
      <c r="B11" s="158"/>
      <c r="C11" s="301" t="s">
        <v>229</v>
      </c>
      <c r="D11" s="302"/>
      <c r="E11" s="302"/>
      <c r="F11" s="302"/>
      <c r="G11" s="302"/>
      <c r="H11" s="159"/>
      <c r="I11" s="159"/>
      <c r="J11" s="159"/>
      <c r="K11" s="159"/>
      <c r="L11" s="159"/>
      <c r="M11" s="159"/>
      <c r="N11" s="159"/>
      <c r="O11" s="159"/>
      <c r="P11" s="159"/>
      <c r="Q11" s="159"/>
      <c r="R11" s="159"/>
      <c r="S11" s="159"/>
      <c r="T11" s="159"/>
      <c r="U11" s="159"/>
      <c r="V11" s="159"/>
      <c r="W11" s="159"/>
      <c r="X11" s="159"/>
      <c r="Y11" s="150"/>
      <c r="Z11" s="150"/>
      <c r="AA11" s="150"/>
      <c r="AB11" s="150"/>
      <c r="AC11" s="150"/>
      <c r="AD11" s="150"/>
      <c r="AE11" s="150"/>
      <c r="AF11" s="150"/>
      <c r="AG11" s="150" t="s">
        <v>228</v>
      </c>
      <c r="AH11" s="150"/>
      <c r="AI11" s="150"/>
      <c r="AJ11" s="150"/>
      <c r="AK11" s="150"/>
      <c r="AL11" s="150"/>
      <c r="AM11" s="150"/>
      <c r="AN11" s="150"/>
      <c r="AO11" s="150"/>
      <c r="AP11" s="150"/>
      <c r="AQ11" s="150"/>
      <c r="AR11" s="150"/>
      <c r="AS11" s="150"/>
      <c r="AT11" s="150"/>
      <c r="AU11" s="150"/>
      <c r="AV11" s="150"/>
      <c r="AW11" s="150"/>
      <c r="AX11" s="150"/>
      <c r="AY11" s="150"/>
      <c r="AZ11" s="150"/>
      <c r="BA11" s="174" t="str">
        <f>C11</f>
        <v>Vyhotovení protokolu o vytyčení stavby se seznamem souřadnic vytyčených bodů a jejich polohopisnými (S-JTSK) a výškopisnými (Bpv) hodnotami.</v>
      </c>
      <c r="BB11" s="150"/>
      <c r="BC11" s="150"/>
      <c r="BD11" s="150"/>
      <c r="BE11" s="150"/>
      <c r="BF11" s="150"/>
      <c r="BG11" s="150"/>
      <c r="BH11" s="150"/>
    </row>
    <row r="12" spans="1:60" outlineLevel="1" x14ac:dyDescent="0.25">
      <c r="A12" s="167">
        <v>2</v>
      </c>
      <c r="B12" s="168" t="s">
        <v>230</v>
      </c>
      <c r="C12" s="177" t="s">
        <v>231</v>
      </c>
      <c r="D12" s="169" t="s">
        <v>222</v>
      </c>
      <c r="E12" s="170">
        <v>1</v>
      </c>
      <c r="F12" s="171">
        <f>H12+J12</f>
        <v>0</v>
      </c>
      <c r="G12" s="171">
        <f>ROUND(E12*F12,2)</f>
        <v>0</v>
      </c>
      <c r="H12" s="172"/>
      <c r="I12" s="171">
        <f>ROUND(E12*H12,2)</f>
        <v>0</v>
      </c>
      <c r="J12" s="172"/>
      <c r="K12" s="171">
        <f>ROUND(E12*J12,2)</f>
        <v>0</v>
      </c>
      <c r="L12" s="171">
        <v>15</v>
      </c>
      <c r="M12" s="173">
        <f>G12*(1+L12/100)</f>
        <v>0</v>
      </c>
      <c r="N12" s="159">
        <v>0</v>
      </c>
      <c r="O12" s="159">
        <f>ROUND(E12*N12,2)</f>
        <v>0</v>
      </c>
      <c r="P12" s="159">
        <v>0</v>
      </c>
      <c r="Q12" s="159">
        <f>ROUND(E12*P12,2)</f>
        <v>0</v>
      </c>
      <c r="R12" s="159"/>
      <c r="S12" s="159" t="s">
        <v>223</v>
      </c>
      <c r="T12" s="159" t="s">
        <v>224</v>
      </c>
      <c r="U12" s="159">
        <v>0</v>
      </c>
      <c r="V12" s="159">
        <f>ROUND(E12*U12,2)</f>
        <v>0</v>
      </c>
      <c r="W12" s="159"/>
      <c r="X12" s="159" t="s">
        <v>225</v>
      </c>
      <c r="Y12" s="150"/>
      <c r="Z12" s="150"/>
      <c r="AA12" s="150"/>
      <c r="AB12" s="150"/>
      <c r="AC12" s="150"/>
      <c r="AD12" s="150"/>
      <c r="AE12" s="150"/>
      <c r="AF12" s="150"/>
      <c r="AG12" s="150" t="s">
        <v>226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287" t="s">
        <v>232</v>
      </c>
      <c r="D13" s="288"/>
      <c r="E13" s="288"/>
      <c r="F13" s="288"/>
      <c r="G13" s="288"/>
      <c r="H13" s="159"/>
      <c r="I13" s="159"/>
      <c r="J13" s="159"/>
      <c r="K13" s="159"/>
      <c r="L13" s="159"/>
      <c r="M13" s="159"/>
      <c r="N13" s="159"/>
      <c r="O13" s="159"/>
      <c r="P13" s="159"/>
      <c r="Q13" s="159"/>
      <c r="R13" s="159"/>
      <c r="S13" s="159"/>
      <c r="T13" s="159"/>
      <c r="U13" s="159"/>
      <c r="V13" s="159"/>
      <c r="W13" s="159"/>
      <c r="X13" s="159"/>
      <c r="Y13" s="150"/>
      <c r="Z13" s="150"/>
      <c r="AA13" s="150"/>
      <c r="AB13" s="150"/>
      <c r="AC13" s="150"/>
      <c r="AD13" s="150"/>
      <c r="AE13" s="150"/>
      <c r="AF13" s="150"/>
      <c r="AG13" s="150" t="s">
        <v>228</v>
      </c>
      <c r="AH13" s="150"/>
      <c r="AI13" s="150"/>
      <c r="AJ13" s="150"/>
      <c r="AK13" s="150"/>
      <c r="AL13" s="150"/>
      <c r="AM13" s="150"/>
      <c r="AN13" s="150"/>
      <c r="AO13" s="150"/>
      <c r="AP13" s="150"/>
      <c r="AQ13" s="150"/>
      <c r="AR13" s="150"/>
      <c r="AS13" s="150"/>
      <c r="AT13" s="150"/>
      <c r="AU13" s="150"/>
      <c r="AV13" s="150"/>
      <c r="AW13" s="150"/>
      <c r="AX13" s="150"/>
      <c r="AY13" s="150"/>
      <c r="AZ13" s="150"/>
      <c r="BA13" s="174" t="str">
        <f>C13</f>
        <v>Zaměření a vytýčení stávajících inženýrských sítí v místě stavby z hlediska jejich ochrany při provádění stavby.</v>
      </c>
      <c r="BB13" s="150"/>
      <c r="BC13" s="150"/>
      <c r="BD13" s="150"/>
      <c r="BE13" s="150"/>
      <c r="BF13" s="150"/>
      <c r="BG13" s="150"/>
      <c r="BH13" s="150"/>
    </row>
    <row r="14" spans="1:60" outlineLevel="1" x14ac:dyDescent="0.25">
      <c r="A14" s="167">
        <v>3</v>
      </c>
      <c r="B14" s="168" t="s">
        <v>233</v>
      </c>
      <c r="C14" s="177" t="s">
        <v>234</v>
      </c>
      <c r="D14" s="169" t="s">
        <v>222</v>
      </c>
      <c r="E14" s="170">
        <v>1</v>
      </c>
      <c r="F14" s="171">
        <f>H14+J14</f>
        <v>0</v>
      </c>
      <c r="G14" s="171">
        <f>ROUND(E14*F14,2)</f>
        <v>0</v>
      </c>
      <c r="H14" s="172"/>
      <c r="I14" s="171">
        <f>ROUND(E14*H14,2)</f>
        <v>0</v>
      </c>
      <c r="J14" s="172"/>
      <c r="K14" s="171">
        <f>ROUND(E14*J14,2)</f>
        <v>0</v>
      </c>
      <c r="L14" s="171">
        <v>15</v>
      </c>
      <c r="M14" s="173">
        <f>G14*(1+L14/100)</f>
        <v>0</v>
      </c>
      <c r="N14" s="159">
        <v>0</v>
      </c>
      <c r="O14" s="159">
        <f>ROUND(E14*N14,2)</f>
        <v>0</v>
      </c>
      <c r="P14" s="159">
        <v>0</v>
      </c>
      <c r="Q14" s="159">
        <f>ROUND(E14*P14,2)</f>
        <v>0</v>
      </c>
      <c r="R14" s="159"/>
      <c r="S14" s="159" t="s">
        <v>223</v>
      </c>
      <c r="T14" s="159" t="s">
        <v>224</v>
      </c>
      <c r="U14" s="159">
        <v>0</v>
      </c>
      <c r="V14" s="159">
        <f>ROUND(E14*U14,2)</f>
        <v>0</v>
      </c>
      <c r="W14" s="159"/>
      <c r="X14" s="159" t="s">
        <v>225</v>
      </c>
      <c r="Y14" s="150"/>
      <c r="Z14" s="150"/>
      <c r="AA14" s="150"/>
      <c r="AB14" s="150"/>
      <c r="AC14" s="150"/>
      <c r="AD14" s="150"/>
      <c r="AE14" s="150"/>
      <c r="AF14" s="150"/>
      <c r="AG14" s="150" t="s">
        <v>226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31.2" outlineLevel="1" x14ac:dyDescent="0.25">
      <c r="A15" s="157"/>
      <c r="B15" s="158"/>
      <c r="C15" s="287" t="s">
        <v>235</v>
      </c>
      <c r="D15" s="288"/>
      <c r="E15" s="288"/>
      <c r="F15" s="288"/>
      <c r="G15" s="288"/>
      <c r="H15" s="159"/>
      <c r="I15" s="159"/>
      <c r="J15" s="159"/>
      <c r="K15" s="159"/>
      <c r="L15" s="159"/>
      <c r="M15" s="159"/>
      <c r="N15" s="159"/>
      <c r="O15" s="159"/>
      <c r="P15" s="159"/>
      <c r="Q15" s="159"/>
      <c r="R15" s="159"/>
      <c r="S15" s="159"/>
      <c r="T15" s="159"/>
      <c r="U15" s="159"/>
      <c r="V15" s="159"/>
      <c r="W15" s="159"/>
      <c r="X15" s="159"/>
      <c r="Y15" s="150"/>
      <c r="Z15" s="150"/>
      <c r="AA15" s="150"/>
      <c r="AB15" s="150"/>
      <c r="AC15" s="150"/>
      <c r="AD15" s="150"/>
      <c r="AE15" s="150"/>
      <c r="AF15" s="150"/>
      <c r="AG15" s="150" t="s">
        <v>228</v>
      </c>
      <c r="AH15" s="150"/>
      <c r="AI15" s="150"/>
      <c r="AJ15" s="150"/>
      <c r="AK15" s="150"/>
      <c r="AL15" s="150"/>
      <c r="AM15" s="150"/>
      <c r="AN15" s="150"/>
      <c r="AO15" s="150"/>
      <c r="AP15" s="150"/>
      <c r="AQ15" s="150"/>
      <c r="AR15" s="150"/>
      <c r="AS15" s="150"/>
      <c r="AT15" s="150"/>
      <c r="AU15" s="150"/>
      <c r="AV15" s="150"/>
      <c r="AW15" s="150"/>
      <c r="AX15" s="150"/>
      <c r="AY15" s="150"/>
      <c r="AZ15" s="150"/>
      <c r="BA15" s="174"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50"/>
      <c r="BC15" s="150"/>
      <c r="BD15" s="150"/>
      <c r="BE15" s="150"/>
      <c r="BF15" s="150"/>
      <c r="BG15" s="150"/>
      <c r="BH15" s="150"/>
    </row>
    <row r="16" spans="1:60" outlineLevel="1" x14ac:dyDescent="0.25">
      <c r="A16" s="167">
        <v>4</v>
      </c>
      <c r="B16" s="168" t="s">
        <v>236</v>
      </c>
      <c r="C16" s="177" t="s">
        <v>237</v>
      </c>
      <c r="D16" s="169" t="s">
        <v>222</v>
      </c>
      <c r="E16" s="170">
        <v>1</v>
      </c>
      <c r="F16" s="171">
        <f>H16+J16</f>
        <v>0</v>
      </c>
      <c r="G16" s="171">
        <f>ROUND(E16*F16,2)</f>
        <v>0</v>
      </c>
      <c r="H16" s="172"/>
      <c r="I16" s="171">
        <f>ROUND(E16*H16,2)</f>
        <v>0</v>
      </c>
      <c r="J16" s="172"/>
      <c r="K16" s="171">
        <f>ROUND(E16*J16,2)</f>
        <v>0</v>
      </c>
      <c r="L16" s="171">
        <v>15</v>
      </c>
      <c r="M16" s="173">
        <f>G16*(1+L16/100)</f>
        <v>0</v>
      </c>
      <c r="N16" s="159">
        <v>0</v>
      </c>
      <c r="O16" s="159">
        <f>ROUND(E16*N16,2)</f>
        <v>0</v>
      </c>
      <c r="P16" s="159">
        <v>0</v>
      </c>
      <c r="Q16" s="159">
        <f>ROUND(E16*P16,2)</f>
        <v>0</v>
      </c>
      <c r="R16" s="159"/>
      <c r="S16" s="159" t="s">
        <v>223</v>
      </c>
      <c r="T16" s="159" t="s">
        <v>224</v>
      </c>
      <c r="U16" s="159">
        <v>0</v>
      </c>
      <c r="V16" s="159">
        <f>ROUND(E16*U16,2)</f>
        <v>0</v>
      </c>
      <c r="W16" s="159"/>
      <c r="X16" s="159" t="s">
        <v>225</v>
      </c>
      <c r="Y16" s="150"/>
      <c r="Z16" s="150"/>
      <c r="AA16" s="150"/>
      <c r="AB16" s="150"/>
      <c r="AC16" s="150"/>
      <c r="AD16" s="150"/>
      <c r="AE16" s="150"/>
      <c r="AF16" s="150"/>
      <c r="AG16" s="150" t="s">
        <v>226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31.2" outlineLevel="1" x14ac:dyDescent="0.25">
      <c r="A17" s="157"/>
      <c r="B17" s="158"/>
      <c r="C17" s="287" t="s">
        <v>238</v>
      </c>
      <c r="D17" s="288"/>
      <c r="E17" s="288"/>
      <c r="F17" s="288"/>
      <c r="G17" s="288"/>
      <c r="H17" s="159"/>
      <c r="I17" s="159"/>
      <c r="J17" s="159"/>
      <c r="K17" s="159"/>
      <c r="L17" s="159"/>
      <c r="M17" s="159"/>
      <c r="N17" s="159"/>
      <c r="O17" s="159"/>
      <c r="P17" s="159"/>
      <c r="Q17" s="159"/>
      <c r="R17" s="159"/>
      <c r="S17" s="159"/>
      <c r="T17" s="159"/>
      <c r="U17" s="159"/>
      <c r="V17" s="159"/>
      <c r="W17" s="159"/>
      <c r="X17" s="159"/>
      <c r="Y17" s="150"/>
      <c r="Z17" s="150"/>
      <c r="AA17" s="150"/>
      <c r="AB17" s="150"/>
      <c r="AC17" s="150"/>
      <c r="AD17" s="150"/>
      <c r="AE17" s="150"/>
      <c r="AF17" s="150"/>
      <c r="AG17" s="150" t="s">
        <v>228</v>
      </c>
      <c r="AH17" s="150"/>
      <c r="AI17" s="150"/>
      <c r="AJ17" s="150"/>
      <c r="AK17" s="150"/>
      <c r="AL17" s="150"/>
      <c r="AM17" s="150"/>
      <c r="AN17" s="150"/>
      <c r="AO17" s="150"/>
      <c r="AP17" s="150"/>
      <c r="AQ17" s="150"/>
      <c r="AR17" s="150"/>
      <c r="AS17" s="150"/>
      <c r="AT17" s="150"/>
      <c r="AU17" s="150"/>
      <c r="AV17" s="150"/>
      <c r="AW17" s="150"/>
      <c r="AX17" s="150"/>
      <c r="AY17" s="150"/>
      <c r="AZ17" s="150"/>
      <c r="BA17" s="174"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50"/>
      <c r="BC17" s="150"/>
      <c r="BD17" s="150"/>
      <c r="BE17" s="150"/>
      <c r="BF17" s="150"/>
      <c r="BG17" s="150"/>
      <c r="BH17" s="150"/>
    </row>
    <row r="18" spans="1:60" outlineLevel="1" x14ac:dyDescent="0.25">
      <c r="A18" s="167">
        <v>5</v>
      </c>
      <c r="B18" s="168" t="s">
        <v>239</v>
      </c>
      <c r="C18" s="177" t="s">
        <v>240</v>
      </c>
      <c r="D18" s="169" t="s">
        <v>222</v>
      </c>
      <c r="E18" s="170">
        <v>1</v>
      </c>
      <c r="F18" s="171">
        <f>H18+J18</f>
        <v>0</v>
      </c>
      <c r="G18" s="171">
        <f>ROUND(E18*F18,2)</f>
        <v>0</v>
      </c>
      <c r="H18" s="172"/>
      <c r="I18" s="171">
        <f>ROUND(E18*H18,2)</f>
        <v>0</v>
      </c>
      <c r="J18" s="172"/>
      <c r="K18" s="171">
        <f>ROUND(E18*J18,2)</f>
        <v>0</v>
      </c>
      <c r="L18" s="171">
        <v>15</v>
      </c>
      <c r="M18" s="173">
        <f>G18*(1+L18/100)</f>
        <v>0</v>
      </c>
      <c r="N18" s="159">
        <v>0</v>
      </c>
      <c r="O18" s="159">
        <f>ROUND(E18*N18,2)</f>
        <v>0</v>
      </c>
      <c r="P18" s="159">
        <v>0</v>
      </c>
      <c r="Q18" s="159">
        <f>ROUND(E18*P18,2)</f>
        <v>0</v>
      </c>
      <c r="R18" s="159"/>
      <c r="S18" s="159" t="s">
        <v>223</v>
      </c>
      <c r="T18" s="159" t="s">
        <v>224</v>
      </c>
      <c r="U18" s="159">
        <v>0</v>
      </c>
      <c r="V18" s="159">
        <f>ROUND(E18*U18,2)</f>
        <v>0</v>
      </c>
      <c r="W18" s="159"/>
      <c r="X18" s="159" t="s">
        <v>225</v>
      </c>
      <c r="Y18" s="150"/>
      <c r="Z18" s="150"/>
      <c r="AA18" s="150"/>
      <c r="AB18" s="150"/>
      <c r="AC18" s="150"/>
      <c r="AD18" s="150"/>
      <c r="AE18" s="150"/>
      <c r="AF18" s="150"/>
      <c r="AG18" s="150" t="s">
        <v>226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1" outlineLevel="1" x14ac:dyDescent="0.25">
      <c r="A19" s="157"/>
      <c r="B19" s="158"/>
      <c r="C19" s="287" t="s">
        <v>241</v>
      </c>
      <c r="D19" s="288"/>
      <c r="E19" s="288"/>
      <c r="F19" s="288"/>
      <c r="G19" s="288"/>
      <c r="H19" s="159"/>
      <c r="I19" s="159"/>
      <c r="J19" s="159"/>
      <c r="K19" s="159"/>
      <c r="L19" s="159"/>
      <c r="M19" s="159"/>
      <c r="N19" s="159"/>
      <c r="O19" s="159"/>
      <c r="P19" s="159"/>
      <c r="Q19" s="159"/>
      <c r="R19" s="159"/>
      <c r="S19" s="159"/>
      <c r="T19" s="159"/>
      <c r="U19" s="159"/>
      <c r="V19" s="159"/>
      <c r="W19" s="159"/>
      <c r="X19" s="159"/>
      <c r="Y19" s="150"/>
      <c r="Z19" s="150"/>
      <c r="AA19" s="150"/>
      <c r="AB19" s="150"/>
      <c r="AC19" s="150"/>
      <c r="AD19" s="150"/>
      <c r="AE19" s="150"/>
      <c r="AF19" s="150"/>
      <c r="AG19" s="150" t="s">
        <v>228</v>
      </c>
      <c r="AH19" s="150"/>
      <c r="AI19" s="150"/>
      <c r="AJ19" s="150"/>
      <c r="AK19" s="150"/>
      <c r="AL19" s="150"/>
      <c r="AM19" s="150"/>
      <c r="AN19" s="150"/>
      <c r="AO19" s="150"/>
      <c r="AP19" s="150"/>
      <c r="AQ19" s="150"/>
      <c r="AR19" s="150"/>
      <c r="AS19" s="150"/>
      <c r="AT19" s="150"/>
      <c r="AU19" s="150"/>
      <c r="AV19" s="150"/>
      <c r="AW19" s="150"/>
      <c r="AX19" s="150"/>
      <c r="AY19" s="150"/>
      <c r="AZ19" s="150"/>
      <c r="BA19" s="174" t="str">
        <f>C19</f>
        <v>Odstranění objektů zařízení staveniště včetně přípojek energií a jejich odvoz. Položka zahrnuje i náklady na úpravu povrchů po odstranění zařízení staveniště a úklid ploch, na kterých bylo zařízení staveniště provozováno.</v>
      </c>
      <c r="BB19" s="150"/>
      <c r="BC19" s="150"/>
      <c r="BD19" s="150"/>
      <c r="BE19" s="150"/>
      <c r="BF19" s="150"/>
      <c r="BG19" s="150"/>
      <c r="BH19" s="150"/>
    </row>
    <row r="20" spans="1:60" outlineLevel="1" x14ac:dyDescent="0.25">
      <c r="A20" s="167">
        <v>6</v>
      </c>
      <c r="B20" s="168" t="s">
        <v>242</v>
      </c>
      <c r="C20" s="177" t="s">
        <v>243</v>
      </c>
      <c r="D20" s="169" t="s">
        <v>222</v>
      </c>
      <c r="E20" s="170">
        <v>1</v>
      </c>
      <c r="F20" s="171">
        <f>H20+J20</f>
        <v>0</v>
      </c>
      <c r="G20" s="171">
        <f>ROUND(E20*F20,2)</f>
        <v>0</v>
      </c>
      <c r="H20" s="172"/>
      <c r="I20" s="171">
        <f>ROUND(E20*H20,2)</f>
        <v>0</v>
      </c>
      <c r="J20" s="172"/>
      <c r="K20" s="171">
        <f>ROUND(E20*J20,2)</f>
        <v>0</v>
      </c>
      <c r="L20" s="171">
        <v>15</v>
      </c>
      <c r="M20" s="173">
        <f>G20*(1+L20/100)</f>
        <v>0</v>
      </c>
      <c r="N20" s="159">
        <v>0</v>
      </c>
      <c r="O20" s="159">
        <f>ROUND(E20*N20,2)</f>
        <v>0</v>
      </c>
      <c r="P20" s="159">
        <v>0</v>
      </c>
      <c r="Q20" s="159">
        <f>ROUND(E20*P20,2)</f>
        <v>0</v>
      </c>
      <c r="R20" s="159"/>
      <c r="S20" s="159" t="s">
        <v>223</v>
      </c>
      <c r="T20" s="159" t="s">
        <v>224</v>
      </c>
      <c r="U20" s="159">
        <v>0</v>
      </c>
      <c r="V20" s="159">
        <f>ROUND(E20*U20,2)</f>
        <v>0</v>
      </c>
      <c r="W20" s="159"/>
      <c r="X20" s="159" t="s">
        <v>225</v>
      </c>
      <c r="Y20" s="150"/>
      <c r="Z20" s="150"/>
      <c r="AA20" s="150"/>
      <c r="AB20" s="150"/>
      <c r="AC20" s="150"/>
      <c r="AD20" s="150"/>
      <c r="AE20" s="150"/>
      <c r="AF20" s="150"/>
      <c r="AG20" s="150" t="s">
        <v>226</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57"/>
      <c r="B21" s="158"/>
      <c r="C21" s="287" t="s">
        <v>244</v>
      </c>
      <c r="D21" s="288"/>
      <c r="E21" s="288"/>
      <c r="F21" s="288"/>
      <c r="G21" s="288"/>
      <c r="H21" s="159"/>
      <c r="I21" s="159"/>
      <c r="J21" s="159"/>
      <c r="K21" s="159"/>
      <c r="L21" s="159"/>
      <c r="M21" s="159"/>
      <c r="N21" s="159"/>
      <c r="O21" s="159"/>
      <c r="P21" s="159"/>
      <c r="Q21" s="159"/>
      <c r="R21" s="159"/>
      <c r="S21" s="159"/>
      <c r="T21" s="159"/>
      <c r="U21" s="159"/>
      <c r="V21" s="159"/>
      <c r="W21" s="159"/>
      <c r="X21" s="159"/>
      <c r="Y21" s="150"/>
      <c r="Z21" s="150"/>
      <c r="AA21" s="150"/>
      <c r="AB21" s="150"/>
      <c r="AC21" s="150"/>
      <c r="AD21" s="150"/>
      <c r="AE21" s="150"/>
      <c r="AF21" s="150"/>
      <c r="AG21" s="150" t="s">
        <v>228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x14ac:dyDescent="0.25">
      <c r="A22" s="161" t="s">
        <v>218</v>
      </c>
      <c r="B22" s="162" t="s">
        <v>192</v>
      </c>
      <c r="C22" s="176" t="s">
        <v>30</v>
      </c>
      <c r="D22" s="163"/>
      <c r="E22" s="164"/>
      <c r="F22" s="165"/>
      <c r="G22" s="165">
        <f>SUMIF(AG23:AG36,"&lt;&gt;NOR",G23:G36)</f>
        <v>0</v>
      </c>
      <c r="H22" s="165"/>
      <c r="I22" s="165">
        <f>SUM(I23:I36)</f>
        <v>0</v>
      </c>
      <c r="J22" s="165"/>
      <c r="K22" s="165">
        <f>SUM(K23:K36)</f>
        <v>0</v>
      </c>
      <c r="L22" s="165"/>
      <c r="M22" s="166">
        <f>SUM(M23:M36)</f>
        <v>0</v>
      </c>
      <c r="N22" s="160"/>
      <c r="O22" s="160">
        <f>SUM(O23:O36)</f>
        <v>0</v>
      </c>
      <c r="P22" s="160"/>
      <c r="Q22" s="160">
        <f>SUM(Q23:Q36)</f>
        <v>0</v>
      </c>
      <c r="R22" s="160"/>
      <c r="S22" s="160"/>
      <c r="T22" s="160"/>
      <c r="U22" s="160"/>
      <c r="V22" s="160">
        <f>SUM(V23:V36)</f>
        <v>0</v>
      </c>
      <c r="W22" s="160"/>
      <c r="X22" s="160"/>
      <c r="AG22" t="s">
        <v>219</v>
      </c>
    </row>
    <row r="23" spans="1:60" outlineLevel="1" x14ac:dyDescent="0.25">
      <c r="A23" s="167">
        <v>7</v>
      </c>
      <c r="B23" s="168" t="s">
        <v>245</v>
      </c>
      <c r="C23" s="177" t="s">
        <v>246</v>
      </c>
      <c r="D23" s="169" t="s">
        <v>222</v>
      </c>
      <c r="E23" s="170">
        <v>1</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223</v>
      </c>
      <c r="T23" s="159" t="s">
        <v>224</v>
      </c>
      <c r="U23" s="159">
        <v>0</v>
      </c>
      <c r="V23" s="159">
        <f>ROUND(E23*U23,2)</f>
        <v>0</v>
      </c>
      <c r="W23" s="159"/>
      <c r="X23" s="159" t="s">
        <v>225</v>
      </c>
      <c r="Y23" s="150"/>
      <c r="Z23" s="150"/>
      <c r="AA23" s="150"/>
      <c r="AB23" s="150"/>
      <c r="AC23" s="150"/>
      <c r="AD23" s="150"/>
      <c r="AE23" s="150"/>
      <c r="AF23" s="150"/>
      <c r="AG23" s="150" t="s">
        <v>226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287" t="s">
        <v>247</v>
      </c>
      <c r="D24" s="288"/>
      <c r="E24" s="288"/>
      <c r="F24" s="288"/>
      <c r="G24" s="288"/>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228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67">
        <v>8</v>
      </c>
      <c r="B25" s="168" t="s">
        <v>248</v>
      </c>
      <c r="C25" s="177" t="s">
        <v>249</v>
      </c>
      <c r="D25" s="169" t="s">
        <v>222</v>
      </c>
      <c r="E25" s="170">
        <v>1</v>
      </c>
      <c r="F25" s="171">
        <f>H25+J25</f>
        <v>0</v>
      </c>
      <c r="G25" s="171">
        <f>ROUND(E25*F25,2)</f>
        <v>0</v>
      </c>
      <c r="H25" s="172"/>
      <c r="I25" s="171">
        <f>ROUND(E25*H25,2)</f>
        <v>0</v>
      </c>
      <c r="J25" s="172"/>
      <c r="K25" s="171">
        <f>ROUND(E25*J25,2)</f>
        <v>0</v>
      </c>
      <c r="L25" s="171">
        <v>15</v>
      </c>
      <c r="M25" s="173">
        <f>G25*(1+L25/100)</f>
        <v>0</v>
      </c>
      <c r="N25" s="159">
        <v>0</v>
      </c>
      <c r="O25" s="159">
        <f>ROUND(E25*N25,2)</f>
        <v>0</v>
      </c>
      <c r="P25" s="159">
        <v>0</v>
      </c>
      <c r="Q25" s="159">
        <f>ROUND(E25*P25,2)</f>
        <v>0</v>
      </c>
      <c r="R25" s="159"/>
      <c r="S25" s="159" t="s">
        <v>223</v>
      </c>
      <c r="T25" s="159" t="s">
        <v>224</v>
      </c>
      <c r="U25" s="159">
        <v>0</v>
      </c>
      <c r="V25" s="159">
        <f>ROUND(E25*U25,2)</f>
        <v>0</v>
      </c>
      <c r="W25" s="159"/>
      <c r="X25" s="159" t="s">
        <v>225</v>
      </c>
      <c r="Y25" s="150"/>
      <c r="Z25" s="150"/>
      <c r="AA25" s="150"/>
      <c r="AB25" s="150"/>
      <c r="AC25" s="150"/>
      <c r="AD25" s="150"/>
      <c r="AE25" s="150"/>
      <c r="AF25" s="150"/>
      <c r="AG25" s="150" t="s">
        <v>226</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1.2" outlineLevel="1" x14ac:dyDescent="0.25">
      <c r="A26" s="157"/>
      <c r="B26" s="158"/>
      <c r="C26" s="287" t="s">
        <v>250</v>
      </c>
      <c r="D26" s="288"/>
      <c r="E26" s="288"/>
      <c r="F26" s="288"/>
      <c r="G26" s="288"/>
      <c r="H26" s="159"/>
      <c r="I26" s="159"/>
      <c r="J26" s="159"/>
      <c r="K26" s="159"/>
      <c r="L26" s="159"/>
      <c r="M26" s="159"/>
      <c r="N26" s="159"/>
      <c r="O26" s="159"/>
      <c r="P26" s="159"/>
      <c r="Q26" s="159"/>
      <c r="R26" s="159"/>
      <c r="S26" s="159"/>
      <c r="T26" s="159"/>
      <c r="U26" s="159"/>
      <c r="V26" s="159"/>
      <c r="W26" s="159"/>
      <c r="X26" s="159"/>
      <c r="Y26" s="150"/>
      <c r="Z26" s="150"/>
      <c r="AA26" s="150"/>
      <c r="AB26" s="150"/>
      <c r="AC26" s="150"/>
      <c r="AD26" s="150"/>
      <c r="AE26" s="150"/>
      <c r="AF26" s="150"/>
      <c r="AG26" s="150" t="s">
        <v>228</v>
      </c>
      <c r="AH26" s="150"/>
      <c r="AI26" s="150"/>
      <c r="AJ26" s="150"/>
      <c r="AK26" s="150"/>
      <c r="AL26" s="150"/>
      <c r="AM26" s="150"/>
      <c r="AN26" s="150"/>
      <c r="AO26" s="150"/>
      <c r="AP26" s="150"/>
      <c r="AQ26" s="150"/>
      <c r="AR26" s="150"/>
      <c r="AS26" s="150"/>
      <c r="AT26" s="150"/>
      <c r="AU26" s="150"/>
      <c r="AV26" s="150"/>
      <c r="AW26" s="150"/>
      <c r="AX26" s="150"/>
      <c r="AY26" s="150"/>
      <c r="AZ26" s="150"/>
      <c r="BA26" s="174" t="str">
        <f>C26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6" s="150"/>
      <c r="BC26" s="150"/>
      <c r="BD26" s="150"/>
      <c r="BE26" s="150"/>
      <c r="BF26" s="150"/>
      <c r="BG26" s="150"/>
      <c r="BH26" s="150"/>
    </row>
    <row r="27" spans="1:60" outlineLevel="1" x14ac:dyDescent="0.25">
      <c r="A27" s="167">
        <v>9</v>
      </c>
      <c r="B27" s="168" t="s">
        <v>251</v>
      </c>
      <c r="C27" s="177" t="s">
        <v>252</v>
      </c>
      <c r="D27" s="169" t="s">
        <v>222</v>
      </c>
      <c r="E27" s="170">
        <v>1</v>
      </c>
      <c r="F27" s="171">
        <f>H27+J27</f>
        <v>0</v>
      </c>
      <c r="G27" s="171">
        <f>ROUND(E27*F27,2)</f>
        <v>0</v>
      </c>
      <c r="H27" s="172"/>
      <c r="I27" s="171">
        <f>ROUND(E27*H27,2)</f>
        <v>0</v>
      </c>
      <c r="J27" s="172"/>
      <c r="K27" s="171">
        <f>ROUND(E27*J27,2)</f>
        <v>0</v>
      </c>
      <c r="L27" s="171">
        <v>15</v>
      </c>
      <c r="M27" s="173">
        <f>G27*(1+L27/100)</f>
        <v>0</v>
      </c>
      <c r="N27" s="159">
        <v>0</v>
      </c>
      <c r="O27" s="159">
        <f>ROUND(E27*N27,2)</f>
        <v>0</v>
      </c>
      <c r="P27" s="159">
        <v>0</v>
      </c>
      <c r="Q27" s="159">
        <f>ROUND(E27*P27,2)</f>
        <v>0</v>
      </c>
      <c r="R27" s="159"/>
      <c r="S27" s="159" t="s">
        <v>223</v>
      </c>
      <c r="T27" s="159" t="s">
        <v>224</v>
      </c>
      <c r="U27" s="159">
        <v>0</v>
      </c>
      <c r="V27" s="159">
        <f>ROUND(E27*U27,2)</f>
        <v>0</v>
      </c>
      <c r="W27" s="159"/>
      <c r="X27" s="159" t="s">
        <v>225</v>
      </c>
      <c r="Y27" s="150"/>
      <c r="Z27" s="150"/>
      <c r="AA27" s="150"/>
      <c r="AB27" s="150"/>
      <c r="AC27" s="150"/>
      <c r="AD27" s="150"/>
      <c r="AE27" s="150"/>
      <c r="AF27" s="150"/>
      <c r="AG27" s="150" t="s">
        <v>226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1" outlineLevel="1" x14ac:dyDescent="0.25">
      <c r="A28" s="157"/>
      <c r="B28" s="158"/>
      <c r="C28" s="287" t="s">
        <v>253</v>
      </c>
      <c r="D28" s="288"/>
      <c r="E28" s="288"/>
      <c r="F28" s="288"/>
      <c r="G28" s="288"/>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228</v>
      </c>
      <c r="AH28" s="150"/>
      <c r="AI28" s="150"/>
      <c r="AJ28" s="150"/>
      <c r="AK28" s="150"/>
      <c r="AL28" s="150"/>
      <c r="AM28" s="150"/>
      <c r="AN28" s="150"/>
      <c r="AO28" s="150"/>
      <c r="AP28" s="150"/>
      <c r="AQ28" s="150"/>
      <c r="AR28" s="150"/>
      <c r="AS28" s="150"/>
      <c r="AT28" s="150"/>
      <c r="AU28" s="150"/>
      <c r="AV28" s="150"/>
      <c r="AW28" s="150"/>
      <c r="AX28" s="150"/>
      <c r="AY28" s="150"/>
      <c r="AZ28" s="150"/>
      <c r="BA28" s="174" t="str">
        <f>C28</f>
        <v>náklady spojené s provedením všech technickými normami předepsaných zkoušek a revizí stavebních konstrukcí nebo stavebních prací.</v>
      </c>
      <c r="BB28" s="150"/>
      <c r="BC28" s="150"/>
      <c r="BD28" s="150"/>
      <c r="BE28" s="150"/>
      <c r="BF28" s="150"/>
      <c r="BG28" s="150"/>
      <c r="BH28" s="150"/>
    </row>
    <row r="29" spans="1:60" outlineLevel="1" x14ac:dyDescent="0.25">
      <c r="A29" s="167">
        <v>10</v>
      </c>
      <c r="B29" s="168" t="s">
        <v>254</v>
      </c>
      <c r="C29" s="177" t="s">
        <v>255</v>
      </c>
      <c r="D29" s="169" t="s">
        <v>222</v>
      </c>
      <c r="E29" s="170">
        <v>1</v>
      </c>
      <c r="F29" s="171">
        <f>H29+J29</f>
        <v>0</v>
      </c>
      <c r="G29" s="171">
        <f>ROUND(E29*F29,2)</f>
        <v>0</v>
      </c>
      <c r="H29" s="172"/>
      <c r="I29" s="171">
        <f>ROUND(E29*H29,2)</f>
        <v>0</v>
      </c>
      <c r="J29" s="172"/>
      <c r="K29" s="171">
        <f>ROUND(E29*J29,2)</f>
        <v>0</v>
      </c>
      <c r="L29" s="171">
        <v>15</v>
      </c>
      <c r="M29" s="173">
        <f>G29*(1+L29/100)</f>
        <v>0</v>
      </c>
      <c r="N29" s="159">
        <v>0</v>
      </c>
      <c r="O29" s="159">
        <f>ROUND(E29*N29,2)</f>
        <v>0</v>
      </c>
      <c r="P29" s="159">
        <v>0</v>
      </c>
      <c r="Q29" s="159">
        <f>ROUND(E29*P29,2)</f>
        <v>0</v>
      </c>
      <c r="R29" s="159"/>
      <c r="S29" s="159" t="s">
        <v>223</v>
      </c>
      <c r="T29" s="159" t="s">
        <v>224</v>
      </c>
      <c r="U29" s="159">
        <v>0</v>
      </c>
      <c r="V29" s="159">
        <f>ROUND(E29*U29,2)</f>
        <v>0</v>
      </c>
      <c r="W29" s="159"/>
      <c r="X29" s="159" t="s">
        <v>225</v>
      </c>
      <c r="Y29" s="150"/>
      <c r="Z29" s="150"/>
      <c r="AA29" s="150"/>
      <c r="AB29" s="150"/>
      <c r="AC29" s="150"/>
      <c r="AD29" s="150"/>
      <c r="AE29" s="150"/>
      <c r="AF29" s="150"/>
      <c r="AG29" s="150" t="s">
        <v>226</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1" outlineLevel="1" x14ac:dyDescent="0.25">
      <c r="A30" s="157"/>
      <c r="B30" s="158"/>
      <c r="C30" s="287" t="s">
        <v>256</v>
      </c>
      <c r="D30" s="288"/>
      <c r="E30" s="288"/>
      <c r="F30" s="288"/>
      <c r="G30" s="288"/>
      <c r="H30" s="159"/>
      <c r="I30" s="159"/>
      <c r="J30" s="159"/>
      <c r="K30" s="159"/>
      <c r="L30" s="159"/>
      <c r="M30" s="159"/>
      <c r="N30" s="159"/>
      <c r="O30" s="159"/>
      <c r="P30" s="159"/>
      <c r="Q30" s="159"/>
      <c r="R30" s="159"/>
      <c r="S30" s="159"/>
      <c r="T30" s="159"/>
      <c r="U30" s="159"/>
      <c r="V30" s="159"/>
      <c r="W30" s="159"/>
      <c r="X30" s="159"/>
      <c r="Y30" s="150"/>
      <c r="Z30" s="150"/>
      <c r="AA30" s="150"/>
      <c r="AB30" s="150"/>
      <c r="AC30" s="150"/>
      <c r="AD30" s="150"/>
      <c r="AE30" s="150"/>
      <c r="AF30" s="150"/>
      <c r="AG30" s="150" t="s">
        <v>228</v>
      </c>
      <c r="AH30" s="150"/>
      <c r="AI30" s="150"/>
      <c r="AJ30" s="150"/>
      <c r="AK30" s="150"/>
      <c r="AL30" s="150"/>
      <c r="AM30" s="150"/>
      <c r="AN30" s="150"/>
      <c r="AO30" s="150"/>
      <c r="AP30" s="150"/>
      <c r="AQ30" s="150"/>
      <c r="AR30" s="150"/>
      <c r="AS30" s="150"/>
      <c r="AT30" s="150"/>
      <c r="AU30" s="150"/>
      <c r="AV30" s="150"/>
      <c r="AW30" s="150"/>
      <c r="AX30" s="150"/>
      <c r="AY30" s="150"/>
      <c r="AZ30" s="150"/>
      <c r="BA30" s="174" t="str">
        <f>C30</f>
        <v>Náklady na vyhotovení dokumentace skutečného provedení stavby a její předání objednateli v požadované formě a požadovaném počtu.</v>
      </c>
      <c r="BB30" s="150"/>
      <c r="BC30" s="150"/>
      <c r="BD30" s="150"/>
      <c r="BE30" s="150"/>
      <c r="BF30" s="150"/>
      <c r="BG30" s="150"/>
      <c r="BH30" s="150"/>
    </row>
    <row r="31" spans="1:60" outlineLevel="1" x14ac:dyDescent="0.25">
      <c r="A31" s="167">
        <v>11</v>
      </c>
      <c r="B31" s="168" t="s">
        <v>257</v>
      </c>
      <c r="C31" s="177" t="s">
        <v>258</v>
      </c>
      <c r="D31" s="169" t="s">
        <v>222</v>
      </c>
      <c r="E31" s="170">
        <v>1</v>
      </c>
      <c r="F31" s="171">
        <f>H31+J31</f>
        <v>0</v>
      </c>
      <c r="G31" s="171">
        <f>ROUND(E31*F31,2)</f>
        <v>0</v>
      </c>
      <c r="H31" s="172"/>
      <c r="I31" s="171">
        <f>ROUND(E31*H31,2)</f>
        <v>0</v>
      </c>
      <c r="J31" s="172"/>
      <c r="K31" s="171">
        <f>ROUND(E31*J31,2)</f>
        <v>0</v>
      </c>
      <c r="L31" s="171">
        <v>15</v>
      </c>
      <c r="M31" s="173">
        <f>G31*(1+L31/100)</f>
        <v>0</v>
      </c>
      <c r="N31" s="159">
        <v>0</v>
      </c>
      <c r="O31" s="159">
        <f>ROUND(E31*N31,2)</f>
        <v>0</v>
      </c>
      <c r="P31" s="159">
        <v>0</v>
      </c>
      <c r="Q31" s="159">
        <f>ROUND(E31*P31,2)</f>
        <v>0</v>
      </c>
      <c r="R31" s="159"/>
      <c r="S31" s="159" t="s">
        <v>223</v>
      </c>
      <c r="T31" s="159" t="s">
        <v>224</v>
      </c>
      <c r="U31" s="159">
        <v>0</v>
      </c>
      <c r="V31" s="159">
        <f>ROUND(E31*U31,2)</f>
        <v>0</v>
      </c>
      <c r="W31" s="159"/>
      <c r="X31" s="159" t="s">
        <v>225</v>
      </c>
      <c r="Y31" s="150"/>
      <c r="Z31" s="150"/>
      <c r="AA31" s="150"/>
      <c r="AB31" s="150"/>
      <c r="AC31" s="150"/>
      <c r="AD31" s="150"/>
      <c r="AE31" s="150"/>
      <c r="AF31" s="150"/>
      <c r="AG31" s="150" t="s">
        <v>226</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1" outlineLevel="1" x14ac:dyDescent="0.25">
      <c r="A32" s="157"/>
      <c r="B32" s="158"/>
      <c r="C32" s="287" t="s">
        <v>259</v>
      </c>
      <c r="D32" s="288"/>
      <c r="E32" s="288"/>
      <c r="F32" s="288"/>
      <c r="G32" s="288"/>
      <c r="H32" s="159"/>
      <c r="I32" s="159"/>
      <c r="J32" s="159"/>
      <c r="K32" s="159"/>
      <c r="L32" s="159"/>
      <c r="M32" s="159"/>
      <c r="N32" s="159"/>
      <c r="O32" s="159"/>
      <c r="P32" s="159"/>
      <c r="Q32" s="159"/>
      <c r="R32" s="159"/>
      <c r="S32" s="159"/>
      <c r="T32" s="159"/>
      <c r="U32" s="159"/>
      <c r="V32" s="159"/>
      <c r="W32" s="159"/>
      <c r="X32" s="159"/>
      <c r="Y32" s="150"/>
      <c r="Z32" s="150"/>
      <c r="AA32" s="150"/>
      <c r="AB32" s="150"/>
      <c r="AC32" s="150"/>
      <c r="AD32" s="150"/>
      <c r="AE32" s="150"/>
      <c r="AF32" s="150"/>
      <c r="AG32" s="150" t="s">
        <v>228</v>
      </c>
      <c r="AH32" s="150"/>
      <c r="AI32" s="150"/>
      <c r="AJ32" s="150"/>
      <c r="AK32" s="150"/>
      <c r="AL32" s="150"/>
      <c r="AM32" s="150"/>
      <c r="AN32" s="150"/>
      <c r="AO32" s="150"/>
      <c r="AP32" s="150"/>
      <c r="AQ32" s="150"/>
      <c r="AR32" s="150"/>
      <c r="AS32" s="150"/>
      <c r="AT32" s="150"/>
      <c r="AU32" s="150"/>
      <c r="AV32" s="150"/>
      <c r="AW32" s="150"/>
      <c r="AX32" s="150"/>
      <c r="AY32" s="150"/>
      <c r="AZ32" s="150"/>
      <c r="BA32" s="174" t="str">
        <f>C32</f>
        <v>Náklady na provedení skutečného zaměření stavby v rozsahu nezbytném pro zápis změny do katastru nemovitostí.</v>
      </c>
      <c r="BB32" s="150"/>
      <c r="BC32" s="150"/>
      <c r="BD32" s="150"/>
      <c r="BE32" s="150"/>
      <c r="BF32" s="150"/>
      <c r="BG32" s="150"/>
      <c r="BH32" s="150"/>
    </row>
    <row r="33" spans="1:60" outlineLevel="1" x14ac:dyDescent="0.25">
      <c r="A33" s="167">
        <v>12</v>
      </c>
      <c r="B33" s="168" t="s">
        <v>1948</v>
      </c>
      <c r="C33" s="177" t="s">
        <v>1946</v>
      </c>
      <c r="D33" s="169" t="s">
        <v>222</v>
      </c>
      <c r="E33" s="170">
        <v>1</v>
      </c>
      <c r="F33" s="171">
        <f>H33+J33</f>
        <v>0</v>
      </c>
      <c r="G33" s="171">
        <f>ROUND(E33*F33,2)</f>
        <v>0</v>
      </c>
      <c r="H33" s="172"/>
      <c r="I33" s="171">
        <f>ROUND(E33*H33,2)</f>
        <v>0</v>
      </c>
      <c r="J33" s="172"/>
      <c r="K33" s="171">
        <f>ROUND(E33*J33,2)</f>
        <v>0</v>
      </c>
      <c r="L33" s="171">
        <v>15</v>
      </c>
      <c r="M33" s="173">
        <f>G33*(1+L33/100)</f>
        <v>0</v>
      </c>
      <c r="N33" s="159">
        <v>0</v>
      </c>
      <c r="O33" s="159">
        <f>ROUND(E33*N33,2)</f>
        <v>0</v>
      </c>
      <c r="P33" s="159">
        <v>0</v>
      </c>
      <c r="Q33" s="159">
        <f>ROUND(E33*P33,2)</f>
        <v>0</v>
      </c>
      <c r="R33" s="159"/>
      <c r="S33" s="159" t="s">
        <v>223</v>
      </c>
      <c r="T33" s="159" t="s">
        <v>224</v>
      </c>
      <c r="U33" s="159">
        <v>0</v>
      </c>
      <c r="V33" s="159">
        <f>ROUND(E33*U33,2)</f>
        <v>0</v>
      </c>
      <c r="W33" s="159"/>
      <c r="X33" s="159" t="s">
        <v>225</v>
      </c>
      <c r="Y33" s="150"/>
      <c r="Z33" s="150"/>
      <c r="AA33" s="150"/>
      <c r="AB33" s="150"/>
      <c r="AC33" s="150"/>
      <c r="AD33" s="150"/>
      <c r="AE33" s="150"/>
      <c r="AF33" s="150"/>
      <c r="AG33" s="150" t="s">
        <v>226</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1" outlineLevel="1" x14ac:dyDescent="0.25">
      <c r="A34" s="157"/>
      <c r="B34" s="158"/>
      <c r="C34" s="287" t="s">
        <v>1947</v>
      </c>
      <c r="D34" s="288"/>
      <c r="E34" s="288"/>
      <c r="F34" s="288"/>
      <c r="G34" s="288"/>
      <c r="H34" s="159"/>
      <c r="I34" s="159"/>
      <c r="J34" s="159"/>
      <c r="K34" s="159"/>
      <c r="L34" s="159"/>
      <c r="M34" s="159"/>
      <c r="N34" s="159"/>
      <c r="O34" s="159"/>
      <c r="P34" s="159"/>
      <c r="Q34" s="159"/>
      <c r="R34" s="159"/>
      <c r="S34" s="159"/>
      <c r="T34" s="159"/>
      <c r="U34" s="159"/>
      <c r="V34" s="159"/>
      <c r="W34" s="159"/>
      <c r="X34" s="159"/>
      <c r="Y34" s="150"/>
      <c r="Z34" s="150"/>
      <c r="AA34" s="150"/>
      <c r="AB34" s="150"/>
      <c r="AC34" s="150"/>
      <c r="AD34" s="150"/>
      <c r="AE34" s="150"/>
      <c r="AF34" s="150"/>
      <c r="AG34" s="150" t="s">
        <v>228</v>
      </c>
      <c r="AH34" s="150"/>
      <c r="AI34" s="150"/>
      <c r="AJ34" s="150"/>
      <c r="AK34" s="150"/>
      <c r="AL34" s="150"/>
      <c r="AM34" s="150"/>
      <c r="AN34" s="150"/>
      <c r="AO34" s="150"/>
      <c r="AP34" s="150"/>
      <c r="AQ34" s="150"/>
      <c r="AR34" s="150"/>
      <c r="AS34" s="150"/>
      <c r="AT34" s="150"/>
      <c r="AU34" s="150"/>
      <c r="AV34" s="150"/>
      <c r="AW34" s="150"/>
      <c r="AX34" s="150"/>
      <c r="AY34" s="150"/>
      <c r="AZ34" s="150"/>
      <c r="BA34" s="174" t="str">
        <f>C34</f>
        <v>Zpracování výrobní a dodavatelské dokumentace nezbytné realizaci díla, bude odsouhlasována za účasti investora, zhotovitele, TDI a GP</v>
      </c>
      <c r="BB34" s="150"/>
      <c r="BC34" s="150"/>
      <c r="BD34" s="150"/>
      <c r="BE34" s="150"/>
      <c r="BF34" s="150"/>
      <c r="BG34" s="150"/>
      <c r="BH34" s="150"/>
    </row>
    <row r="35" spans="1:60" outlineLevel="1" x14ac:dyDescent="0.25">
      <c r="A35" s="167">
        <v>13</v>
      </c>
      <c r="B35" s="168" t="s">
        <v>2050</v>
      </c>
      <c r="C35" s="177" t="s">
        <v>2051</v>
      </c>
      <c r="D35" s="169" t="s">
        <v>222</v>
      </c>
      <c r="E35" s="170">
        <v>1</v>
      </c>
      <c r="F35" s="171">
        <f>H35+J35</f>
        <v>0</v>
      </c>
      <c r="G35" s="171">
        <f>ROUND(E35*F35,2)</f>
        <v>0</v>
      </c>
      <c r="H35" s="172"/>
      <c r="I35" s="171">
        <f>ROUND(E35*H35,2)</f>
        <v>0</v>
      </c>
      <c r="J35" s="172"/>
      <c r="K35" s="171">
        <f>ROUND(E35*J35,2)</f>
        <v>0</v>
      </c>
      <c r="L35" s="171">
        <v>15</v>
      </c>
      <c r="M35" s="173">
        <f>G35*(1+L35/100)</f>
        <v>0</v>
      </c>
      <c r="N35" s="159">
        <v>0</v>
      </c>
      <c r="O35" s="159">
        <f>ROUND(E35*N35,2)</f>
        <v>0</v>
      </c>
      <c r="P35" s="159">
        <v>0</v>
      </c>
      <c r="Q35" s="159">
        <f>ROUND(E35*P35,2)</f>
        <v>0</v>
      </c>
      <c r="R35" s="159"/>
      <c r="S35" s="159" t="s">
        <v>223</v>
      </c>
      <c r="T35" s="159" t="s">
        <v>224</v>
      </c>
      <c r="U35" s="159">
        <v>0</v>
      </c>
      <c r="V35" s="159">
        <f>ROUND(E35*U35,2)</f>
        <v>0</v>
      </c>
      <c r="W35" s="159"/>
      <c r="X35" s="159" t="s">
        <v>225</v>
      </c>
      <c r="Y35" s="150"/>
      <c r="Z35" s="150"/>
      <c r="AA35" s="150"/>
      <c r="AB35" s="150"/>
      <c r="AC35" s="150"/>
      <c r="AD35" s="150"/>
      <c r="AE35" s="150"/>
      <c r="AF35" s="150"/>
      <c r="AG35" s="150" t="s">
        <v>226</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57"/>
      <c r="B36" s="158"/>
      <c r="C36" s="287" t="s">
        <v>2052</v>
      </c>
      <c r="D36" s="288"/>
      <c r="E36" s="288"/>
      <c r="F36" s="288"/>
      <c r="G36" s="288"/>
      <c r="H36" s="159"/>
      <c r="I36" s="159"/>
      <c r="J36" s="159"/>
      <c r="K36" s="159"/>
      <c r="L36" s="159"/>
      <c r="M36" s="159"/>
      <c r="N36" s="159"/>
      <c r="O36" s="159"/>
      <c r="P36" s="159"/>
      <c r="Q36" s="159"/>
      <c r="R36" s="159"/>
      <c r="S36" s="159"/>
      <c r="T36" s="159"/>
      <c r="U36" s="159"/>
      <c r="V36" s="159"/>
      <c r="W36" s="159"/>
      <c r="X36" s="159"/>
      <c r="Y36" s="150"/>
      <c r="Z36" s="150"/>
      <c r="AA36" s="150"/>
      <c r="AB36" s="150"/>
      <c r="AC36" s="150"/>
      <c r="AD36" s="150"/>
      <c r="AE36" s="150"/>
      <c r="AF36" s="150"/>
      <c r="AG36" s="150" t="s">
        <v>228</v>
      </c>
      <c r="AH36" s="150"/>
      <c r="AI36" s="150"/>
      <c r="AJ36" s="150"/>
      <c r="AK36" s="150"/>
      <c r="AL36" s="150"/>
      <c r="AM36" s="150"/>
      <c r="AN36" s="150"/>
      <c r="AO36" s="150"/>
      <c r="AP36" s="150"/>
      <c r="AQ36" s="150"/>
      <c r="AR36" s="150"/>
      <c r="AS36" s="150"/>
      <c r="AT36" s="150"/>
      <c r="AU36" s="150"/>
      <c r="AV36" s="150"/>
      <c r="AW36" s="150"/>
      <c r="AX36" s="150"/>
      <c r="AY36" s="150"/>
      <c r="AZ36" s="150"/>
      <c r="BA36" s="174" t="str">
        <f>C36</f>
        <v>Měření radonu na stavbě</v>
      </c>
      <c r="BB36" s="150"/>
      <c r="BC36" s="150"/>
      <c r="BD36" s="150"/>
      <c r="BE36" s="150"/>
      <c r="BF36" s="150"/>
      <c r="BG36" s="150"/>
      <c r="BH36" s="150"/>
    </row>
    <row r="37" spans="1:60" x14ac:dyDescent="0.25">
      <c r="A37" s="3"/>
      <c r="B37" s="4"/>
      <c r="C37" s="178"/>
      <c r="D37" s="6"/>
      <c r="E37" s="3"/>
      <c r="F37" s="3"/>
      <c r="G37" s="3"/>
      <c r="H37" s="3"/>
      <c r="I37" s="3"/>
      <c r="J37" s="3"/>
      <c r="K37" s="3"/>
      <c r="L37" s="3"/>
      <c r="M37" s="3"/>
      <c r="N37" s="3"/>
      <c r="O37" s="3"/>
      <c r="P37" s="3"/>
      <c r="Q37" s="3"/>
      <c r="R37" s="3"/>
      <c r="S37" s="3"/>
      <c r="T37" s="3"/>
      <c r="U37" s="3"/>
      <c r="V37" s="3"/>
      <c r="W37" s="3"/>
      <c r="X37" s="3"/>
      <c r="AE37">
        <v>15</v>
      </c>
      <c r="AF37">
        <v>21</v>
      </c>
      <c r="AG37" t="s">
        <v>205</v>
      </c>
    </row>
    <row r="38" spans="1:60" x14ac:dyDescent="0.25">
      <c r="A38" s="153"/>
      <c r="B38" s="154" t="s">
        <v>31</v>
      </c>
      <c r="C38" s="179"/>
      <c r="D38" s="155"/>
      <c r="E38" s="156"/>
      <c r="F38" s="156"/>
      <c r="G38" s="175">
        <f>G8+G22</f>
        <v>0</v>
      </c>
      <c r="H38" s="3"/>
      <c r="I38" s="3"/>
      <c r="J38" s="3"/>
      <c r="K38" s="3"/>
      <c r="L38" s="3"/>
      <c r="M38" s="3"/>
      <c r="N38" s="3"/>
      <c r="O38" s="3"/>
      <c r="P38" s="3"/>
      <c r="Q38" s="3"/>
      <c r="R38" s="3"/>
      <c r="S38" s="3"/>
      <c r="T38" s="3"/>
      <c r="U38" s="3"/>
      <c r="V38" s="3"/>
      <c r="W38" s="3"/>
      <c r="X38" s="3"/>
      <c r="AE38">
        <f>SUMIF(L7:L36,AE37,G7:G36)</f>
        <v>0</v>
      </c>
      <c r="AF38">
        <f>SUMIF(L7:L36,AF37,G7:G36)</f>
        <v>0</v>
      </c>
      <c r="AG38" t="s">
        <v>260</v>
      </c>
    </row>
    <row r="39" spans="1:60" x14ac:dyDescent="0.25">
      <c r="A39" s="3"/>
      <c r="B39" s="4"/>
      <c r="C39" s="178"/>
      <c r="D39" s="6"/>
      <c r="E39" s="3"/>
      <c r="F39" s="3"/>
      <c r="G39" s="3"/>
      <c r="H39" s="3"/>
      <c r="I39" s="3"/>
      <c r="J39" s="3"/>
      <c r="K39" s="3"/>
      <c r="L39" s="3"/>
      <c r="M39" s="3"/>
      <c r="N39" s="3"/>
      <c r="O39" s="3"/>
      <c r="P39" s="3"/>
      <c r="Q39" s="3"/>
      <c r="R39" s="3"/>
      <c r="S39" s="3"/>
      <c r="T39" s="3"/>
      <c r="U39" s="3"/>
      <c r="V39" s="3"/>
      <c r="W39" s="3"/>
      <c r="X39" s="3"/>
    </row>
    <row r="40" spans="1:60" x14ac:dyDescent="0.25">
      <c r="A40" s="3"/>
      <c r="B40" s="4"/>
      <c r="C40" s="178"/>
      <c r="D40" s="6"/>
      <c r="E40" s="3"/>
      <c r="F40" s="3"/>
      <c r="G40" s="3"/>
      <c r="H40" s="3"/>
      <c r="I40" s="3"/>
      <c r="J40" s="3"/>
      <c r="K40" s="3"/>
      <c r="L40" s="3"/>
      <c r="M40" s="3"/>
      <c r="N40" s="3"/>
      <c r="O40" s="3"/>
      <c r="P40" s="3"/>
      <c r="Q40" s="3"/>
      <c r="R40" s="3"/>
      <c r="S40" s="3"/>
      <c r="T40" s="3"/>
      <c r="U40" s="3"/>
      <c r="V40" s="3"/>
      <c r="W40" s="3"/>
      <c r="X40" s="3"/>
    </row>
    <row r="41" spans="1:60" x14ac:dyDescent="0.25">
      <c r="A41" s="285" t="s">
        <v>261</v>
      </c>
      <c r="B41" s="285"/>
      <c r="C41" s="286"/>
      <c r="D41" s="6"/>
      <c r="E41" s="3"/>
      <c r="F41" s="3"/>
      <c r="G41" s="3"/>
      <c r="H41" s="3"/>
      <c r="I41" s="3"/>
      <c r="J41" s="3"/>
      <c r="K41" s="3"/>
      <c r="L41" s="3"/>
      <c r="M41" s="3"/>
      <c r="N41" s="3"/>
      <c r="O41" s="3"/>
      <c r="P41" s="3"/>
      <c r="Q41" s="3"/>
      <c r="R41" s="3"/>
      <c r="S41" s="3"/>
      <c r="T41" s="3"/>
      <c r="U41" s="3"/>
      <c r="V41" s="3"/>
      <c r="W41" s="3"/>
      <c r="X41" s="3"/>
    </row>
    <row r="42" spans="1:60" x14ac:dyDescent="0.25">
      <c r="A42" s="289"/>
      <c r="B42" s="290"/>
      <c r="C42" s="291"/>
      <c r="D42" s="290"/>
      <c r="E42" s="290"/>
      <c r="F42" s="290"/>
      <c r="G42" s="292"/>
      <c r="H42" s="3"/>
      <c r="I42" s="3"/>
      <c r="J42" s="3"/>
      <c r="K42" s="3"/>
      <c r="L42" s="3"/>
      <c r="M42" s="3"/>
      <c r="N42" s="3"/>
      <c r="O42" s="3"/>
      <c r="P42" s="3"/>
      <c r="Q42" s="3"/>
      <c r="R42" s="3"/>
      <c r="S42" s="3"/>
      <c r="T42" s="3"/>
      <c r="U42" s="3"/>
      <c r="V42" s="3"/>
      <c r="W42" s="3"/>
      <c r="X42" s="3"/>
      <c r="AG42" t="s">
        <v>262</v>
      </c>
    </row>
    <row r="43" spans="1:60" x14ac:dyDescent="0.25">
      <c r="A43" s="293"/>
      <c r="B43" s="294"/>
      <c r="C43" s="295"/>
      <c r="D43" s="294"/>
      <c r="E43" s="294"/>
      <c r="F43" s="294"/>
      <c r="G43" s="296"/>
      <c r="H43" s="3"/>
      <c r="I43" s="3"/>
      <c r="J43" s="3"/>
      <c r="K43" s="3"/>
      <c r="L43" s="3"/>
      <c r="M43" s="3"/>
      <c r="N43" s="3"/>
      <c r="O43" s="3"/>
      <c r="P43" s="3"/>
      <c r="Q43" s="3"/>
      <c r="R43" s="3"/>
      <c r="S43" s="3"/>
      <c r="T43" s="3"/>
      <c r="U43" s="3"/>
      <c r="V43" s="3"/>
      <c r="W43" s="3"/>
      <c r="X43" s="3"/>
    </row>
    <row r="44" spans="1:60" x14ac:dyDescent="0.25">
      <c r="A44" s="293"/>
      <c r="B44" s="294"/>
      <c r="C44" s="295"/>
      <c r="D44" s="294"/>
      <c r="E44" s="294"/>
      <c r="F44" s="294"/>
      <c r="G44" s="296"/>
      <c r="H44" s="3"/>
      <c r="I44" s="3"/>
      <c r="J44" s="3"/>
      <c r="K44" s="3"/>
      <c r="L44" s="3"/>
      <c r="M44" s="3"/>
      <c r="N44" s="3"/>
      <c r="O44" s="3"/>
      <c r="P44" s="3"/>
      <c r="Q44" s="3"/>
      <c r="R44" s="3"/>
      <c r="S44" s="3"/>
      <c r="T44" s="3"/>
      <c r="U44" s="3"/>
      <c r="V44" s="3"/>
      <c r="W44" s="3"/>
      <c r="X44" s="3"/>
    </row>
    <row r="45" spans="1:60" x14ac:dyDescent="0.25">
      <c r="A45" s="293"/>
      <c r="B45" s="294"/>
      <c r="C45" s="295"/>
      <c r="D45" s="294"/>
      <c r="E45" s="294"/>
      <c r="F45" s="294"/>
      <c r="G45" s="296"/>
      <c r="H45" s="3"/>
      <c r="I45" s="3"/>
      <c r="J45" s="3"/>
      <c r="K45" s="3"/>
      <c r="L45" s="3"/>
      <c r="M45" s="3"/>
      <c r="N45" s="3"/>
      <c r="O45" s="3"/>
      <c r="P45" s="3"/>
      <c r="Q45" s="3"/>
      <c r="R45" s="3"/>
      <c r="S45" s="3"/>
      <c r="T45" s="3"/>
      <c r="U45" s="3"/>
      <c r="V45" s="3"/>
      <c r="W45" s="3"/>
      <c r="X45" s="3"/>
    </row>
    <row r="46" spans="1:60" x14ac:dyDescent="0.25">
      <c r="A46" s="297"/>
      <c r="B46" s="298"/>
      <c r="C46" s="299"/>
      <c r="D46" s="298"/>
      <c r="E46" s="298"/>
      <c r="F46" s="298"/>
      <c r="G46" s="300"/>
      <c r="H46" s="3"/>
      <c r="I46" s="3"/>
      <c r="J46" s="3"/>
      <c r="K46" s="3"/>
      <c r="L46" s="3"/>
      <c r="M46" s="3"/>
      <c r="N46" s="3"/>
      <c r="O46" s="3"/>
      <c r="P46" s="3"/>
      <c r="Q46" s="3"/>
      <c r="R46" s="3"/>
      <c r="S46" s="3"/>
      <c r="T46" s="3"/>
      <c r="U46" s="3"/>
      <c r="V46" s="3"/>
      <c r="W46" s="3"/>
      <c r="X46" s="3"/>
    </row>
    <row r="47" spans="1:60" x14ac:dyDescent="0.25">
      <c r="A47" s="3"/>
      <c r="B47" s="4"/>
      <c r="C47" s="178"/>
      <c r="D47" s="6"/>
      <c r="E47" s="3"/>
      <c r="F47" s="3"/>
      <c r="G47" s="3"/>
      <c r="H47" s="3"/>
      <c r="I47" s="3"/>
      <c r="J47" s="3"/>
      <c r="K47" s="3"/>
      <c r="L47" s="3"/>
      <c r="M47" s="3"/>
      <c r="N47" s="3"/>
      <c r="O47" s="3"/>
      <c r="P47" s="3"/>
      <c r="Q47" s="3"/>
      <c r="R47" s="3"/>
      <c r="S47" s="3"/>
      <c r="T47" s="3"/>
      <c r="U47" s="3"/>
      <c r="V47" s="3"/>
      <c r="W47" s="3"/>
      <c r="X47" s="3"/>
    </row>
    <row r="48" spans="1:60" x14ac:dyDescent="0.25">
      <c r="C48" s="180"/>
      <c r="D48" s="10"/>
      <c r="AG48" t="s">
        <v>263</v>
      </c>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sheetData>
  <mergeCells count="20">
    <mergeCell ref="A42:G46"/>
    <mergeCell ref="C10:G10"/>
    <mergeCell ref="C11:G11"/>
    <mergeCell ref="C13:G13"/>
    <mergeCell ref="C15:G15"/>
    <mergeCell ref="C32:G32"/>
    <mergeCell ref="C34:G34"/>
    <mergeCell ref="A1:G1"/>
    <mergeCell ref="C2:G2"/>
    <mergeCell ref="C3:G3"/>
    <mergeCell ref="C4:G4"/>
    <mergeCell ref="A41:C41"/>
    <mergeCell ref="C30:G30"/>
    <mergeCell ref="C36:G36"/>
    <mergeCell ref="C17:G17"/>
    <mergeCell ref="C19:G19"/>
    <mergeCell ref="C21:G21"/>
    <mergeCell ref="C24:G24"/>
    <mergeCell ref="C26:G26"/>
    <mergeCell ref="C28:G2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7"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0" hidden="1" customWidth="1"/>
    <col min="53" max="53" width="73.664062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46</v>
      </c>
      <c r="C3" s="279" t="s">
        <v>47</v>
      </c>
      <c r="D3" s="280"/>
      <c r="E3" s="280"/>
      <c r="F3" s="280"/>
      <c r="G3" s="281"/>
      <c r="AC3" s="124" t="s">
        <v>194</v>
      </c>
      <c r="AG3" t="s">
        <v>195</v>
      </c>
    </row>
    <row r="4" spans="1:60" ht="24.9" customHeight="1" x14ac:dyDescent="0.25">
      <c r="A4" s="143" t="s">
        <v>10</v>
      </c>
      <c r="B4" s="144" t="s">
        <v>50</v>
      </c>
      <c r="C4" s="282" t="s">
        <v>51</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191</v>
      </c>
      <c r="C8" s="176" t="s">
        <v>29</v>
      </c>
      <c r="D8" s="163"/>
      <c r="E8" s="164"/>
      <c r="F8" s="165"/>
      <c r="G8" s="165">
        <f>SUMIF(AG9:AG19,"&lt;&gt;NOR",G9:G19)</f>
        <v>0</v>
      </c>
      <c r="H8" s="165"/>
      <c r="I8" s="165">
        <f>SUM(I9:I19)</f>
        <v>0</v>
      </c>
      <c r="J8" s="165"/>
      <c r="K8" s="165">
        <f>SUM(K9:K19)</f>
        <v>0</v>
      </c>
      <c r="L8" s="165"/>
      <c r="M8" s="166">
        <f>SUM(M9:M19)</f>
        <v>0</v>
      </c>
      <c r="N8" s="160"/>
      <c r="O8" s="160">
        <f>SUM(O9:O19)</f>
        <v>0</v>
      </c>
      <c r="P8" s="160"/>
      <c r="Q8" s="160">
        <f>SUM(Q9:Q19)</f>
        <v>0</v>
      </c>
      <c r="R8" s="160"/>
      <c r="S8" s="160"/>
      <c r="T8" s="160"/>
      <c r="U8" s="160"/>
      <c r="V8" s="160">
        <f>SUM(V9:V19)</f>
        <v>0</v>
      </c>
      <c r="W8" s="160"/>
      <c r="X8" s="160"/>
      <c r="AG8" t="s">
        <v>219</v>
      </c>
    </row>
    <row r="9" spans="1:60" outlineLevel="1" x14ac:dyDescent="0.25">
      <c r="A9" s="167">
        <v>1</v>
      </c>
      <c r="B9" s="168" t="s">
        <v>220</v>
      </c>
      <c r="C9" s="177" t="s">
        <v>221</v>
      </c>
      <c r="D9" s="169" t="s">
        <v>222</v>
      </c>
      <c r="E9" s="170">
        <v>1</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223</v>
      </c>
      <c r="T9" s="159" t="s">
        <v>224</v>
      </c>
      <c r="U9" s="159">
        <v>0</v>
      </c>
      <c r="V9" s="159">
        <f>ROUND(E9*U9,2)</f>
        <v>0</v>
      </c>
      <c r="W9" s="159"/>
      <c r="X9" s="159" t="s">
        <v>225</v>
      </c>
      <c r="Y9" s="150"/>
      <c r="Z9" s="150"/>
      <c r="AA9" s="150"/>
      <c r="AB9" s="150"/>
      <c r="AC9" s="150"/>
      <c r="AD9" s="150"/>
      <c r="AE9" s="150"/>
      <c r="AF9" s="150"/>
      <c r="AG9" s="150" t="s">
        <v>226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87" t="s">
        <v>227</v>
      </c>
      <c r="D10" s="288"/>
      <c r="E10" s="288"/>
      <c r="F10" s="288"/>
      <c r="G10" s="288"/>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228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1" outlineLevel="1" x14ac:dyDescent="0.25">
      <c r="A11" s="157"/>
      <c r="B11" s="158"/>
      <c r="C11" s="301" t="s">
        <v>229</v>
      </c>
      <c r="D11" s="302"/>
      <c r="E11" s="302"/>
      <c r="F11" s="302"/>
      <c r="G11" s="302"/>
      <c r="H11" s="159"/>
      <c r="I11" s="159"/>
      <c r="J11" s="159"/>
      <c r="K11" s="159"/>
      <c r="L11" s="159"/>
      <c r="M11" s="159"/>
      <c r="N11" s="159"/>
      <c r="O11" s="159"/>
      <c r="P11" s="159"/>
      <c r="Q11" s="159"/>
      <c r="R11" s="159"/>
      <c r="S11" s="159"/>
      <c r="T11" s="159"/>
      <c r="U11" s="159"/>
      <c r="V11" s="159"/>
      <c r="W11" s="159"/>
      <c r="X11" s="159"/>
      <c r="Y11" s="150"/>
      <c r="Z11" s="150"/>
      <c r="AA11" s="150"/>
      <c r="AB11" s="150"/>
      <c r="AC11" s="150"/>
      <c r="AD11" s="150"/>
      <c r="AE11" s="150"/>
      <c r="AF11" s="150"/>
      <c r="AG11" s="150" t="s">
        <v>228</v>
      </c>
      <c r="AH11" s="150"/>
      <c r="AI11" s="150"/>
      <c r="AJ11" s="150"/>
      <c r="AK11" s="150"/>
      <c r="AL11" s="150"/>
      <c r="AM11" s="150"/>
      <c r="AN11" s="150"/>
      <c r="AO11" s="150"/>
      <c r="AP11" s="150"/>
      <c r="AQ11" s="150"/>
      <c r="AR11" s="150"/>
      <c r="AS11" s="150"/>
      <c r="AT11" s="150"/>
      <c r="AU11" s="150"/>
      <c r="AV11" s="150"/>
      <c r="AW11" s="150"/>
      <c r="AX11" s="150"/>
      <c r="AY11" s="150"/>
      <c r="AZ11" s="150"/>
      <c r="BA11" s="174" t="str">
        <f>C11</f>
        <v>Vyhotovení protokolu o vytyčení stavby se seznamem souřadnic vytyčených bodů a jejich polohopisnými (S-JTSK) a výškopisnými (Bpv) hodnotami.</v>
      </c>
      <c r="BB11" s="150"/>
      <c r="BC11" s="150"/>
      <c r="BD11" s="150"/>
      <c r="BE11" s="150"/>
      <c r="BF11" s="150"/>
      <c r="BG11" s="150"/>
      <c r="BH11" s="150"/>
    </row>
    <row r="12" spans="1:60" outlineLevel="1" x14ac:dyDescent="0.25">
      <c r="A12" s="167">
        <v>2</v>
      </c>
      <c r="B12" s="168" t="s">
        <v>233</v>
      </c>
      <c r="C12" s="177" t="s">
        <v>234</v>
      </c>
      <c r="D12" s="169" t="s">
        <v>222</v>
      </c>
      <c r="E12" s="170">
        <v>1</v>
      </c>
      <c r="F12" s="171">
        <f>H12+J12</f>
        <v>0</v>
      </c>
      <c r="G12" s="171">
        <f>ROUND(E12*F12,2)</f>
        <v>0</v>
      </c>
      <c r="H12" s="172"/>
      <c r="I12" s="171">
        <f>ROUND(E12*H12,2)</f>
        <v>0</v>
      </c>
      <c r="J12" s="172"/>
      <c r="K12" s="171">
        <f>ROUND(E12*J12,2)</f>
        <v>0</v>
      </c>
      <c r="L12" s="171">
        <v>15</v>
      </c>
      <c r="M12" s="173">
        <f>G12*(1+L12/100)</f>
        <v>0</v>
      </c>
      <c r="N12" s="159">
        <v>0</v>
      </c>
      <c r="O12" s="159">
        <f>ROUND(E12*N12,2)</f>
        <v>0</v>
      </c>
      <c r="P12" s="159">
        <v>0</v>
      </c>
      <c r="Q12" s="159">
        <f>ROUND(E12*P12,2)</f>
        <v>0</v>
      </c>
      <c r="R12" s="159"/>
      <c r="S12" s="159" t="s">
        <v>223</v>
      </c>
      <c r="T12" s="159" t="s">
        <v>224</v>
      </c>
      <c r="U12" s="159">
        <v>0</v>
      </c>
      <c r="V12" s="159">
        <f>ROUND(E12*U12,2)</f>
        <v>0</v>
      </c>
      <c r="W12" s="159"/>
      <c r="X12" s="159" t="s">
        <v>225</v>
      </c>
      <c r="Y12" s="150"/>
      <c r="Z12" s="150"/>
      <c r="AA12" s="150"/>
      <c r="AB12" s="150"/>
      <c r="AC12" s="150"/>
      <c r="AD12" s="150"/>
      <c r="AE12" s="150"/>
      <c r="AF12" s="150"/>
      <c r="AG12" s="150" t="s">
        <v>226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1.2" outlineLevel="1" x14ac:dyDescent="0.25">
      <c r="A13" s="157"/>
      <c r="B13" s="158"/>
      <c r="C13" s="287" t="s">
        <v>235</v>
      </c>
      <c r="D13" s="288"/>
      <c r="E13" s="288"/>
      <c r="F13" s="288"/>
      <c r="G13" s="288"/>
      <c r="H13" s="159"/>
      <c r="I13" s="159"/>
      <c r="J13" s="159"/>
      <c r="K13" s="159"/>
      <c r="L13" s="159"/>
      <c r="M13" s="159"/>
      <c r="N13" s="159"/>
      <c r="O13" s="159"/>
      <c r="P13" s="159"/>
      <c r="Q13" s="159"/>
      <c r="R13" s="159"/>
      <c r="S13" s="159"/>
      <c r="T13" s="159"/>
      <c r="U13" s="159"/>
      <c r="V13" s="159"/>
      <c r="W13" s="159"/>
      <c r="X13" s="159"/>
      <c r="Y13" s="150"/>
      <c r="Z13" s="150"/>
      <c r="AA13" s="150"/>
      <c r="AB13" s="150"/>
      <c r="AC13" s="150"/>
      <c r="AD13" s="150"/>
      <c r="AE13" s="150"/>
      <c r="AF13" s="150"/>
      <c r="AG13" s="150" t="s">
        <v>228</v>
      </c>
      <c r="AH13" s="150"/>
      <c r="AI13" s="150"/>
      <c r="AJ13" s="150"/>
      <c r="AK13" s="150"/>
      <c r="AL13" s="150"/>
      <c r="AM13" s="150"/>
      <c r="AN13" s="150"/>
      <c r="AO13" s="150"/>
      <c r="AP13" s="150"/>
      <c r="AQ13" s="150"/>
      <c r="AR13" s="150"/>
      <c r="AS13" s="150"/>
      <c r="AT13" s="150"/>
      <c r="AU13" s="150"/>
      <c r="AV13" s="150"/>
      <c r="AW13" s="150"/>
      <c r="AX13" s="150"/>
      <c r="AY13" s="150"/>
      <c r="AZ13" s="150"/>
      <c r="BA13" s="174" t="str">
        <f>C13</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3" s="150"/>
      <c r="BC13" s="150"/>
      <c r="BD13" s="150"/>
      <c r="BE13" s="150"/>
      <c r="BF13" s="150"/>
      <c r="BG13" s="150"/>
      <c r="BH13" s="150"/>
    </row>
    <row r="14" spans="1:60" outlineLevel="1" x14ac:dyDescent="0.25">
      <c r="A14" s="167">
        <v>3</v>
      </c>
      <c r="B14" s="168" t="s">
        <v>236</v>
      </c>
      <c r="C14" s="177" t="s">
        <v>237</v>
      </c>
      <c r="D14" s="169" t="s">
        <v>222</v>
      </c>
      <c r="E14" s="170">
        <v>1</v>
      </c>
      <c r="F14" s="171">
        <f>H14+J14</f>
        <v>0</v>
      </c>
      <c r="G14" s="171">
        <f>ROUND(E14*F14,2)</f>
        <v>0</v>
      </c>
      <c r="H14" s="172"/>
      <c r="I14" s="171">
        <f>ROUND(E14*H14,2)</f>
        <v>0</v>
      </c>
      <c r="J14" s="172"/>
      <c r="K14" s="171">
        <f>ROUND(E14*J14,2)</f>
        <v>0</v>
      </c>
      <c r="L14" s="171">
        <v>15</v>
      </c>
      <c r="M14" s="173">
        <f>G14*(1+L14/100)</f>
        <v>0</v>
      </c>
      <c r="N14" s="159">
        <v>0</v>
      </c>
      <c r="O14" s="159">
        <f>ROUND(E14*N14,2)</f>
        <v>0</v>
      </c>
      <c r="P14" s="159">
        <v>0</v>
      </c>
      <c r="Q14" s="159">
        <f>ROUND(E14*P14,2)</f>
        <v>0</v>
      </c>
      <c r="R14" s="159"/>
      <c r="S14" s="159" t="s">
        <v>223</v>
      </c>
      <c r="T14" s="159" t="s">
        <v>224</v>
      </c>
      <c r="U14" s="159">
        <v>0</v>
      </c>
      <c r="V14" s="159">
        <f>ROUND(E14*U14,2)</f>
        <v>0</v>
      </c>
      <c r="W14" s="159"/>
      <c r="X14" s="159" t="s">
        <v>225</v>
      </c>
      <c r="Y14" s="150"/>
      <c r="Z14" s="150"/>
      <c r="AA14" s="150"/>
      <c r="AB14" s="150"/>
      <c r="AC14" s="150"/>
      <c r="AD14" s="150"/>
      <c r="AE14" s="150"/>
      <c r="AF14" s="150"/>
      <c r="AG14" s="150" t="s">
        <v>226</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31.2" outlineLevel="1" x14ac:dyDescent="0.25">
      <c r="A15" s="157"/>
      <c r="B15" s="158"/>
      <c r="C15" s="287" t="s">
        <v>238</v>
      </c>
      <c r="D15" s="288"/>
      <c r="E15" s="288"/>
      <c r="F15" s="288"/>
      <c r="G15" s="288"/>
      <c r="H15" s="159"/>
      <c r="I15" s="159"/>
      <c r="J15" s="159"/>
      <c r="K15" s="159"/>
      <c r="L15" s="159"/>
      <c r="M15" s="159"/>
      <c r="N15" s="159"/>
      <c r="O15" s="159"/>
      <c r="P15" s="159"/>
      <c r="Q15" s="159"/>
      <c r="R15" s="159"/>
      <c r="S15" s="159"/>
      <c r="T15" s="159"/>
      <c r="U15" s="159"/>
      <c r="V15" s="159"/>
      <c r="W15" s="159"/>
      <c r="X15" s="159"/>
      <c r="Y15" s="150"/>
      <c r="Z15" s="150"/>
      <c r="AA15" s="150"/>
      <c r="AB15" s="150"/>
      <c r="AC15" s="150"/>
      <c r="AD15" s="150"/>
      <c r="AE15" s="150"/>
      <c r="AF15" s="150"/>
      <c r="AG15" s="150" t="s">
        <v>228</v>
      </c>
      <c r="AH15" s="150"/>
      <c r="AI15" s="150"/>
      <c r="AJ15" s="150"/>
      <c r="AK15" s="150"/>
      <c r="AL15" s="150"/>
      <c r="AM15" s="150"/>
      <c r="AN15" s="150"/>
      <c r="AO15" s="150"/>
      <c r="AP15" s="150"/>
      <c r="AQ15" s="150"/>
      <c r="AR15" s="150"/>
      <c r="AS15" s="150"/>
      <c r="AT15" s="150"/>
      <c r="AU15" s="150"/>
      <c r="AV15" s="150"/>
      <c r="AW15" s="150"/>
      <c r="AX15" s="150"/>
      <c r="AY15" s="150"/>
      <c r="AZ15" s="150"/>
      <c r="BA15" s="174" t="str">
        <f>C15</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5" s="150"/>
      <c r="BC15" s="150"/>
      <c r="BD15" s="150"/>
      <c r="BE15" s="150"/>
      <c r="BF15" s="150"/>
      <c r="BG15" s="150"/>
      <c r="BH15" s="150"/>
    </row>
    <row r="16" spans="1:60" outlineLevel="1" x14ac:dyDescent="0.25">
      <c r="A16" s="167">
        <v>4</v>
      </c>
      <c r="B16" s="168" t="s">
        <v>239</v>
      </c>
      <c r="C16" s="177" t="s">
        <v>240</v>
      </c>
      <c r="D16" s="169" t="s">
        <v>222</v>
      </c>
      <c r="E16" s="170">
        <v>1</v>
      </c>
      <c r="F16" s="171">
        <f>H16+J16</f>
        <v>0</v>
      </c>
      <c r="G16" s="171">
        <f>ROUND(E16*F16,2)</f>
        <v>0</v>
      </c>
      <c r="H16" s="172"/>
      <c r="I16" s="171">
        <f>ROUND(E16*H16,2)</f>
        <v>0</v>
      </c>
      <c r="J16" s="172"/>
      <c r="K16" s="171">
        <f>ROUND(E16*J16,2)</f>
        <v>0</v>
      </c>
      <c r="L16" s="171">
        <v>15</v>
      </c>
      <c r="M16" s="173">
        <f>G16*(1+L16/100)</f>
        <v>0</v>
      </c>
      <c r="N16" s="159">
        <v>0</v>
      </c>
      <c r="O16" s="159">
        <f>ROUND(E16*N16,2)</f>
        <v>0</v>
      </c>
      <c r="P16" s="159">
        <v>0</v>
      </c>
      <c r="Q16" s="159">
        <f>ROUND(E16*P16,2)</f>
        <v>0</v>
      </c>
      <c r="R16" s="159"/>
      <c r="S16" s="159" t="s">
        <v>223</v>
      </c>
      <c r="T16" s="159" t="s">
        <v>224</v>
      </c>
      <c r="U16" s="159">
        <v>0</v>
      </c>
      <c r="V16" s="159">
        <f>ROUND(E16*U16,2)</f>
        <v>0</v>
      </c>
      <c r="W16" s="159"/>
      <c r="X16" s="159" t="s">
        <v>225</v>
      </c>
      <c r="Y16" s="150"/>
      <c r="Z16" s="150"/>
      <c r="AA16" s="150"/>
      <c r="AB16" s="150"/>
      <c r="AC16" s="150"/>
      <c r="AD16" s="150"/>
      <c r="AE16" s="150"/>
      <c r="AF16" s="150"/>
      <c r="AG16" s="150" t="s">
        <v>226</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1" outlineLevel="1" x14ac:dyDescent="0.25">
      <c r="A17" s="157"/>
      <c r="B17" s="158"/>
      <c r="C17" s="287" t="s">
        <v>241</v>
      </c>
      <c r="D17" s="288"/>
      <c r="E17" s="288"/>
      <c r="F17" s="288"/>
      <c r="G17" s="288"/>
      <c r="H17" s="159"/>
      <c r="I17" s="159"/>
      <c r="J17" s="159"/>
      <c r="K17" s="159"/>
      <c r="L17" s="159"/>
      <c r="M17" s="159"/>
      <c r="N17" s="159"/>
      <c r="O17" s="159"/>
      <c r="P17" s="159"/>
      <c r="Q17" s="159"/>
      <c r="R17" s="159"/>
      <c r="S17" s="159"/>
      <c r="T17" s="159"/>
      <c r="U17" s="159"/>
      <c r="V17" s="159"/>
      <c r="W17" s="159"/>
      <c r="X17" s="159"/>
      <c r="Y17" s="150"/>
      <c r="Z17" s="150"/>
      <c r="AA17" s="150"/>
      <c r="AB17" s="150"/>
      <c r="AC17" s="150"/>
      <c r="AD17" s="150"/>
      <c r="AE17" s="150"/>
      <c r="AF17" s="150"/>
      <c r="AG17" s="150" t="s">
        <v>228</v>
      </c>
      <c r="AH17" s="150"/>
      <c r="AI17" s="150"/>
      <c r="AJ17" s="150"/>
      <c r="AK17" s="150"/>
      <c r="AL17" s="150"/>
      <c r="AM17" s="150"/>
      <c r="AN17" s="150"/>
      <c r="AO17" s="150"/>
      <c r="AP17" s="150"/>
      <c r="AQ17" s="150"/>
      <c r="AR17" s="150"/>
      <c r="AS17" s="150"/>
      <c r="AT17" s="150"/>
      <c r="AU17" s="150"/>
      <c r="AV17" s="150"/>
      <c r="AW17" s="150"/>
      <c r="AX17" s="150"/>
      <c r="AY17" s="150"/>
      <c r="AZ17" s="150"/>
      <c r="BA17" s="174" t="str">
        <f>C17</f>
        <v>Odstranění objektů zařízení staveniště včetně přípojek energií a jejich odvoz. Položka zahrnuje i náklady na úpravu povrchů po odstranění zařízení staveniště a úklid ploch, na kterých bylo zařízení staveniště provozováno.</v>
      </c>
      <c r="BB17" s="150"/>
      <c r="BC17" s="150"/>
      <c r="BD17" s="150"/>
      <c r="BE17" s="150"/>
      <c r="BF17" s="150"/>
      <c r="BG17" s="150"/>
      <c r="BH17" s="150"/>
    </row>
    <row r="18" spans="1:60" outlineLevel="1" x14ac:dyDescent="0.25">
      <c r="A18" s="167">
        <v>5</v>
      </c>
      <c r="B18" s="168" t="s">
        <v>242</v>
      </c>
      <c r="C18" s="177" t="s">
        <v>243</v>
      </c>
      <c r="D18" s="169" t="s">
        <v>222</v>
      </c>
      <c r="E18" s="170">
        <v>1</v>
      </c>
      <c r="F18" s="171">
        <f>H18+J18</f>
        <v>0</v>
      </c>
      <c r="G18" s="171">
        <f>ROUND(E18*F18,2)</f>
        <v>0</v>
      </c>
      <c r="H18" s="172"/>
      <c r="I18" s="171">
        <f>ROUND(E18*H18,2)</f>
        <v>0</v>
      </c>
      <c r="J18" s="172"/>
      <c r="K18" s="171">
        <f>ROUND(E18*J18,2)</f>
        <v>0</v>
      </c>
      <c r="L18" s="171">
        <v>15</v>
      </c>
      <c r="M18" s="173">
        <f>G18*(1+L18/100)</f>
        <v>0</v>
      </c>
      <c r="N18" s="159">
        <v>0</v>
      </c>
      <c r="O18" s="159">
        <f>ROUND(E18*N18,2)</f>
        <v>0</v>
      </c>
      <c r="P18" s="159">
        <v>0</v>
      </c>
      <c r="Q18" s="159">
        <f>ROUND(E18*P18,2)</f>
        <v>0</v>
      </c>
      <c r="R18" s="159"/>
      <c r="S18" s="159" t="s">
        <v>223</v>
      </c>
      <c r="T18" s="159" t="s">
        <v>224</v>
      </c>
      <c r="U18" s="159">
        <v>0</v>
      </c>
      <c r="V18" s="159">
        <f>ROUND(E18*U18,2)</f>
        <v>0</v>
      </c>
      <c r="W18" s="159"/>
      <c r="X18" s="159" t="s">
        <v>225</v>
      </c>
      <c r="Y18" s="150"/>
      <c r="Z18" s="150"/>
      <c r="AA18" s="150"/>
      <c r="AB18" s="150"/>
      <c r="AC18" s="150"/>
      <c r="AD18" s="150"/>
      <c r="AE18" s="150"/>
      <c r="AF18" s="150"/>
      <c r="AG18" s="150" t="s">
        <v>226</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287" t="s">
        <v>244</v>
      </c>
      <c r="D19" s="288"/>
      <c r="E19" s="288"/>
      <c r="F19" s="288"/>
      <c r="G19" s="288"/>
      <c r="H19" s="159"/>
      <c r="I19" s="159"/>
      <c r="J19" s="159"/>
      <c r="K19" s="159"/>
      <c r="L19" s="159"/>
      <c r="M19" s="159"/>
      <c r="N19" s="159"/>
      <c r="O19" s="159"/>
      <c r="P19" s="159"/>
      <c r="Q19" s="159"/>
      <c r="R19" s="159"/>
      <c r="S19" s="159"/>
      <c r="T19" s="159"/>
      <c r="U19" s="159"/>
      <c r="V19" s="159"/>
      <c r="W19" s="159"/>
      <c r="X19" s="159"/>
      <c r="Y19" s="150"/>
      <c r="Z19" s="150"/>
      <c r="AA19" s="150"/>
      <c r="AB19" s="150"/>
      <c r="AC19" s="150"/>
      <c r="AD19" s="150"/>
      <c r="AE19" s="150"/>
      <c r="AF19" s="150"/>
      <c r="AG19" s="150" t="s">
        <v>228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5">
      <c r="A20" s="161" t="s">
        <v>218</v>
      </c>
      <c r="B20" s="162" t="s">
        <v>192</v>
      </c>
      <c r="C20" s="176" t="s">
        <v>30</v>
      </c>
      <c r="D20" s="163"/>
      <c r="E20" s="164"/>
      <c r="F20" s="165"/>
      <c r="G20" s="165">
        <f>SUMIF(AG21:AG28,"&lt;&gt;NOR",G21:G28)</f>
        <v>0</v>
      </c>
      <c r="H20" s="165"/>
      <c r="I20" s="165">
        <f>SUM(I21:I28)</f>
        <v>0</v>
      </c>
      <c r="J20" s="165"/>
      <c r="K20" s="165">
        <f>SUM(K21:K28)</f>
        <v>0</v>
      </c>
      <c r="L20" s="165"/>
      <c r="M20" s="166">
        <f>SUM(M21:M28)</f>
        <v>0</v>
      </c>
      <c r="N20" s="160"/>
      <c r="O20" s="160">
        <f>SUM(O21:O28)</f>
        <v>0</v>
      </c>
      <c r="P20" s="160"/>
      <c r="Q20" s="160">
        <f>SUM(Q21:Q28)</f>
        <v>0</v>
      </c>
      <c r="R20" s="160"/>
      <c r="S20" s="160"/>
      <c r="T20" s="160"/>
      <c r="U20" s="160"/>
      <c r="V20" s="160">
        <f>SUM(V21:V28)</f>
        <v>0</v>
      </c>
      <c r="W20" s="160"/>
      <c r="X20" s="160"/>
      <c r="AG20" t="s">
        <v>219</v>
      </c>
    </row>
    <row r="21" spans="1:60" outlineLevel="1" x14ac:dyDescent="0.25">
      <c r="A21" s="167">
        <v>6</v>
      </c>
      <c r="B21" s="168" t="s">
        <v>245</v>
      </c>
      <c r="C21" s="177" t="s">
        <v>246</v>
      </c>
      <c r="D21" s="169" t="s">
        <v>222</v>
      </c>
      <c r="E21" s="170">
        <v>1</v>
      </c>
      <c r="F21" s="171">
        <f>H21+J21</f>
        <v>0</v>
      </c>
      <c r="G21" s="171">
        <f>ROUND(E21*F21,2)</f>
        <v>0</v>
      </c>
      <c r="H21" s="172"/>
      <c r="I21" s="171">
        <f>ROUND(E21*H21,2)</f>
        <v>0</v>
      </c>
      <c r="J21" s="172"/>
      <c r="K21" s="171">
        <f>ROUND(E21*J21,2)</f>
        <v>0</v>
      </c>
      <c r="L21" s="171">
        <v>15</v>
      </c>
      <c r="M21" s="173">
        <f>G21*(1+L21/100)</f>
        <v>0</v>
      </c>
      <c r="N21" s="159">
        <v>0</v>
      </c>
      <c r="O21" s="159">
        <f>ROUND(E21*N21,2)</f>
        <v>0</v>
      </c>
      <c r="P21" s="159">
        <v>0</v>
      </c>
      <c r="Q21" s="159">
        <f>ROUND(E21*P21,2)</f>
        <v>0</v>
      </c>
      <c r="R21" s="159"/>
      <c r="S21" s="159" t="s">
        <v>223</v>
      </c>
      <c r="T21" s="159" t="s">
        <v>224</v>
      </c>
      <c r="U21" s="159">
        <v>0</v>
      </c>
      <c r="V21" s="159">
        <f>ROUND(E21*U21,2)</f>
        <v>0</v>
      </c>
      <c r="W21" s="159"/>
      <c r="X21" s="159" t="s">
        <v>225</v>
      </c>
      <c r="Y21" s="150"/>
      <c r="Z21" s="150"/>
      <c r="AA21" s="150"/>
      <c r="AB21" s="150"/>
      <c r="AC21" s="150"/>
      <c r="AD21" s="150"/>
      <c r="AE21" s="150"/>
      <c r="AF21" s="150"/>
      <c r="AG21" s="150" t="s">
        <v>226</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287" t="s">
        <v>247</v>
      </c>
      <c r="D22" s="288"/>
      <c r="E22" s="288"/>
      <c r="F22" s="288"/>
      <c r="G22" s="288"/>
      <c r="H22" s="159"/>
      <c r="I22" s="159"/>
      <c r="J22" s="159"/>
      <c r="K22" s="159"/>
      <c r="L22" s="159"/>
      <c r="M22" s="159"/>
      <c r="N22" s="159"/>
      <c r="O22" s="159"/>
      <c r="P22" s="159"/>
      <c r="Q22" s="159"/>
      <c r="R22" s="159"/>
      <c r="S22" s="159"/>
      <c r="T22" s="159"/>
      <c r="U22" s="159"/>
      <c r="V22" s="159"/>
      <c r="W22" s="159"/>
      <c r="X22" s="159"/>
      <c r="Y22" s="150"/>
      <c r="Z22" s="150"/>
      <c r="AA22" s="150"/>
      <c r="AB22" s="150"/>
      <c r="AC22" s="150"/>
      <c r="AD22" s="150"/>
      <c r="AE22" s="150"/>
      <c r="AF22" s="150"/>
      <c r="AG22" s="150" t="s">
        <v>228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67">
        <v>7</v>
      </c>
      <c r="B23" s="168" t="s">
        <v>248</v>
      </c>
      <c r="C23" s="177" t="s">
        <v>249</v>
      </c>
      <c r="D23" s="169" t="s">
        <v>222</v>
      </c>
      <c r="E23" s="170">
        <v>1</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223</v>
      </c>
      <c r="T23" s="159" t="s">
        <v>224</v>
      </c>
      <c r="U23" s="159">
        <v>0</v>
      </c>
      <c r="V23" s="159">
        <f>ROUND(E23*U23,2)</f>
        <v>0</v>
      </c>
      <c r="W23" s="159"/>
      <c r="X23" s="159" t="s">
        <v>225</v>
      </c>
      <c r="Y23" s="150"/>
      <c r="Z23" s="150"/>
      <c r="AA23" s="150"/>
      <c r="AB23" s="150"/>
      <c r="AC23" s="150"/>
      <c r="AD23" s="150"/>
      <c r="AE23" s="150"/>
      <c r="AF23" s="150"/>
      <c r="AG23" s="150" t="s">
        <v>226</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31.2" outlineLevel="1" x14ac:dyDescent="0.25">
      <c r="A24" s="157"/>
      <c r="B24" s="158"/>
      <c r="C24" s="287" t="s">
        <v>250</v>
      </c>
      <c r="D24" s="288"/>
      <c r="E24" s="288"/>
      <c r="F24" s="288"/>
      <c r="G24" s="288"/>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228</v>
      </c>
      <c r="AH24" s="150"/>
      <c r="AI24" s="150"/>
      <c r="AJ24" s="150"/>
      <c r="AK24" s="150"/>
      <c r="AL24" s="150"/>
      <c r="AM24" s="150"/>
      <c r="AN24" s="150"/>
      <c r="AO24" s="150"/>
      <c r="AP24" s="150"/>
      <c r="AQ24" s="150"/>
      <c r="AR24" s="150"/>
      <c r="AS24" s="150"/>
      <c r="AT24" s="150"/>
      <c r="AU24" s="150"/>
      <c r="AV24" s="150"/>
      <c r="AW24" s="150"/>
      <c r="AX24" s="150"/>
      <c r="AY24" s="150"/>
      <c r="AZ24" s="150"/>
      <c r="BA24" s="174" t="str">
        <f>C24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4" s="150"/>
      <c r="BC24" s="150"/>
      <c r="BD24" s="150"/>
      <c r="BE24" s="150"/>
      <c r="BF24" s="150"/>
      <c r="BG24" s="150"/>
      <c r="BH24" s="150"/>
    </row>
    <row r="25" spans="1:60" outlineLevel="1" x14ac:dyDescent="0.25">
      <c r="A25" s="167">
        <v>8</v>
      </c>
      <c r="B25" s="168" t="s">
        <v>254</v>
      </c>
      <c r="C25" s="177" t="s">
        <v>255</v>
      </c>
      <c r="D25" s="169" t="s">
        <v>222</v>
      </c>
      <c r="E25" s="170">
        <v>1</v>
      </c>
      <c r="F25" s="171">
        <f>H25+J25</f>
        <v>0</v>
      </c>
      <c r="G25" s="171">
        <f>ROUND(E25*F25,2)</f>
        <v>0</v>
      </c>
      <c r="H25" s="172"/>
      <c r="I25" s="171">
        <f>ROUND(E25*H25,2)</f>
        <v>0</v>
      </c>
      <c r="J25" s="172"/>
      <c r="K25" s="171">
        <f>ROUND(E25*J25,2)</f>
        <v>0</v>
      </c>
      <c r="L25" s="171">
        <v>15</v>
      </c>
      <c r="M25" s="173">
        <f>G25*(1+L25/100)</f>
        <v>0</v>
      </c>
      <c r="N25" s="159">
        <v>0</v>
      </c>
      <c r="O25" s="159">
        <f>ROUND(E25*N25,2)</f>
        <v>0</v>
      </c>
      <c r="P25" s="159">
        <v>0</v>
      </c>
      <c r="Q25" s="159">
        <f>ROUND(E25*P25,2)</f>
        <v>0</v>
      </c>
      <c r="R25" s="159"/>
      <c r="S25" s="159" t="s">
        <v>223</v>
      </c>
      <c r="T25" s="159" t="s">
        <v>224</v>
      </c>
      <c r="U25" s="159">
        <v>0</v>
      </c>
      <c r="V25" s="159">
        <f>ROUND(E25*U25,2)</f>
        <v>0</v>
      </c>
      <c r="W25" s="159"/>
      <c r="X25" s="159" t="s">
        <v>225</v>
      </c>
      <c r="Y25" s="150"/>
      <c r="Z25" s="150"/>
      <c r="AA25" s="150"/>
      <c r="AB25" s="150"/>
      <c r="AC25" s="150"/>
      <c r="AD25" s="150"/>
      <c r="AE25" s="150"/>
      <c r="AF25" s="150"/>
      <c r="AG25" s="150" t="s">
        <v>226</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1" outlineLevel="1" x14ac:dyDescent="0.25">
      <c r="A26" s="157"/>
      <c r="B26" s="158"/>
      <c r="C26" s="287" t="s">
        <v>256</v>
      </c>
      <c r="D26" s="288"/>
      <c r="E26" s="288"/>
      <c r="F26" s="288"/>
      <c r="G26" s="288"/>
      <c r="H26" s="159"/>
      <c r="I26" s="159"/>
      <c r="J26" s="159"/>
      <c r="K26" s="159"/>
      <c r="L26" s="159"/>
      <c r="M26" s="159"/>
      <c r="N26" s="159"/>
      <c r="O26" s="159"/>
      <c r="P26" s="159"/>
      <c r="Q26" s="159"/>
      <c r="R26" s="159"/>
      <c r="S26" s="159"/>
      <c r="T26" s="159"/>
      <c r="U26" s="159"/>
      <c r="V26" s="159"/>
      <c r="W26" s="159"/>
      <c r="X26" s="159"/>
      <c r="Y26" s="150"/>
      <c r="Z26" s="150"/>
      <c r="AA26" s="150"/>
      <c r="AB26" s="150"/>
      <c r="AC26" s="150"/>
      <c r="AD26" s="150"/>
      <c r="AE26" s="150"/>
      <c r="AF26" s="150"/>
      <c r="AG26" s="150" t="s">
        <v>228</v>
      </c>
      <c r="AH26" s="150"/>
      <c r="AI26" s="150"/>
      <c r="AJ26" s="150"/>
      <c r="AK26" s="150"/>
      <c r="AL26" s="150"/>
      <c r="AM26" s="150"/>
      <c r="AN26" s="150"/>
      <c r="AO26" s="150"/>
      <c r="AP26" s="150"/>
      <c r="AQ26" s="150"/>
      <c r="AR26" s="150"/>
      <c r="AS26" s="150"/>
      <c r="AT26" s="150"/>
      <c r="AU26" s="150"/>
      <c r="AV26" s="150"/>
      <c r="AW26" s="150"/>
      <c r="AX26" s="150"/>
      <c r="AY26" s="150"/>
      <c r="AZ26" s="150"/>
      <c r="BA26" s="174" t="str">
        <f>C26</f>
        <v>Náklady na vyhotovení dokumentace skutečného provedení stavby a její předání objednateli v požadované formě a požadovaném počtu.</v>
      </c>
      <c r="BB26" s="150"/>
      <c r="BC26" s="150"/>
      <c r="BD26" s="150"/>
      <c r="BE26" s="150"/>
      <c r="BF26" s="150"/>
      <c r="BG26" s="150"/>
      <c r="BH26" s="150"/>
    </row>
    <row r="27" spans="1:60" outlineLevel="1" x14ac:dyDescent="0.25">
      <c r="A27" s="167">
        <v>9</v>
      </c>
      <c r="B27" s="168" t="s">
        <v>257</v>
      </c>
      <c r="C27" s="177" t="s">
        <v>258</v>
      </c>
      <c r="D27" s="169" t="s">
        <v>222</v>
      </c>
      <c r="E27" s="170">
        <v>1</v>
      </c>
      <c r="F27" s="171">
        <f>H27+J27</f>
        <v>0</v>
      </c>
      <c r="G27" s="171">
        <f>ROUND(E27*F27,2)</f>
        <v>0</v>
      </c>
      <c r="H27" s="172"/>
      <c r="I27" s="171">
        <f>ROUND(E27*H27,2)</f>
        <v>0</v>
      </c>
      <c r="J27" s="172"/>
      <c r="K27" s="171">
        <f>ROUND(E27*J27,2)</f>
        <v>0</v>
      </c>
      <c r="L27" s="171">
        <v>15</v>
      </c>
      <c r="M27" s="173">
        <f>G27*(1+L27/100)</f>
        <v>0</v>
      </c>
      <c r="N27" s="159">
        <v>0</v>
      </c>
      <c r="O27" s="159">
        <f>ROUND(E27*N27,2)</f>
        <v>0</v>
      </c>
      <c r="P27" s="159">
        <v>0</v>
      </c>
      <c r="Q27" s="159">
        <f>ROUND(E27*P27,2)</f>
        <v>0</v>
      </c>
      <c r="R27" s="159"/>
      <c r="S27" s="159" t="s">
        <v>223</v>
      </c>
      <c r="T27" s="159" t="s">
        <v>224</v>
      </c>
      <c r="U27" s="159">
        <v>0</v>
      </c>
      <c r="V27" s="159">
        <f>ROUND(E27*U27,2)</f>
        <v>0</v>
      </c>
      <c r="W27" s="159"/>
      <c r="X27" s="159" t="s">
        <v>225</v>
      </c>
      <c r="Y27" s="150"/>
      <c r="Z27" s="150"/>
      <c r="AA27" s="150"/>
      <c r="AB27" s="150"/>
      <c r="AC27" s="150"/>
      <c r="AD27" s="150"/>
      <c r="AE27" s="150"/>
      <c r="AF27" s="150"/>
      <c r="AG27" s="150" t="s">
        <v>226</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1" outlineLevel="1" x14ac:dyDescent="0.25">
      <c r="A28" s="157"/>
      <c r="B28" s="158"/>
      <c r="C28" s="287" t="s">
        <v>259</v>
      </c>
      <c r="D28" s="288"/>
      <c r="E28" s="288"/>
      <c r="F28" s="288"/>
      <c r="G28" s="288"/>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228</v>
      </c>
      <c r="AH28" s="150"/>
      <c r="AI28" s="150"/>
      <c r="AJ28" s="150"/>
      <c r="AK28" s="150"/>
      <c r="AL28" s="150"/>
      <c r="AM28" s="150"/>
      <c r="AN28" s="150"/>
      <c r="AO28" s="150"/>
      <c r="AP28" s="150"/>
      <c r="AQ28" s="150"/>
      <c r="AR28" s="150"/>
      <c r="AS28" s="150"/>
      <c r="AT28" s="150"/>
      <c r="AU28" s="150"/>
      <c r="AV28" s="150"/>
      <c r="AW28" s="150"/>
      <c r="AX28" s="150"/>
      <c r="AY28" s="150"/>
      <c r="AZ28" s="150"/>
      <c r="BA28" s="174" t="str">
        <f>C28</f>
        <v>Náklady na provedení skutečného zaměření stavby v rozsahu nezbytném pro zápis změny do katastru nemovitostí.</v>
      </c>
      <c r="BB28" s="150"/>
      <c r="BC28" s="150"/>
      <c r="BD28" s="150"/>
      <c r="BE28" s="150"/>
      <c r="BF28" s="150"/>
      <c r="BG28" s="150"/>
      <c r="BH28" s="150"/>
    </row>
    <row r="29" spans="1:60" x14ac:dyDescent="0.25">
      <c r="A29" s="3"/>
      <c r="B29" s="4"/>
      <c r="C29" s="178"/>
      <c r="D29" s="6"/>
      <c r="E29" s="3"/>
      <c r="F29" s="3"/>
      <c r="G29" s="3"/>
      <c r="H29" s="3"/>
      <c r="I29" s="3"/>
      <c r="J29" s="3"/>
      <c r="K29" s="3"/>
      <c r="L29" s="3"/>
      <c r="M29" s="3"/>
      <c r="N29" s="3"/>
      <c r="O29" s="3"/>
      <c r="P29" s="3"/>
      <c r="Q29" s="3"/>
      <c r="R29" s="3"/>
      <c r="S29" s="3"/>
      <c r="T29" s="3"/>
      <c r="U29" s="3"/>
      <c r="V29" s="3"/>
      <c r="W29" s="3"/>
      <c r="X29" s="3"/>
      <c r="AE29">
        <v>15</v>
      </c>
      <c r="AF29">
        <v>21</v>
      </c>
      <c r="AG29" t="s">
        <v>205</v>
      </c>
    </row>
    <row r="30" spans="1:60" x14ac:dyDescent="0.25">
      <c r="A30" s="153"/>
      <c r="B30" s="154" t="s">
        <v>31</v>
      </c>
      <c r="C30" s="179"/>
      <c r="D30" s="155"/>
      <c r="E30" s="156"/>
      <c r="F30" s="156"/>
      <c r="G30" s="175">
        <f>G8+G20</f>
        <v>0</v>
      </c>
      <c r="H30" s="3"/>
      <c r="I30" s="3"/>
      <c r="J30" s="3"/>
      <c r="K30" s="3"/>
      <c r="L30" s="3"/>
      <c r="M30" s="3"/>
      <c r="N30" s="3"/>
      <c r="O30" s="3"/>
      <c r="P30" s="3"/>
      <c r="Q30" s="3"/>
      <c r="R30" s="3"/>
      <c r="S30" s="3"/>
      <c r="T30" s="3"/>
      <c r="U30" s="3"/>
      <c r="V30" s="3"/>
      <c r="W30" s="3"/>
      <c r="X30" s="3"/>
      <c r="AE30">
        <f>SUMIF(L7:L28,AE29,G7:G28)</f>
        <v>0</v>
      </c>
      <c r="AF30">
        <f>SUMIF(L7:L28,AF29,G7:G28)</f>
        <v>0</v>
      </c>
      <c r="AG30" t="s">
        <v>260</v>
      </c>
    </row>
    <row r="31" spans="1:60" x14ac:dyDescent="0.25">
      <c r="A31" s="3"/>
      <c r="B31" s="4"/>
      <c r="C31" s="178"/>
      <c r="D31" s="6"/>
      <c r="E31" s="3"/>
      <c r="F31" s="3"/>
      <c r="G31" s="3"/>
      <c r="H31" s="3"/>
      <c r="I31" s="3"/>
      <c r="J31" s="3"/>
      <c r="K31" s="3"/>
      <c r="L31" s="3"/>
      <c r="M31" s="3"/>
      <c r="N31" s="3"/>
      <c r="O31" s="3"/>
      <c r="P31" s="3"/>
      <c r="Q31" s="3"/>
      <c r="R31" s="3"/>
      <c r="S31" s="3"/>
      <c r="T31" s="3"/>
      <c r="U31" s="3"/>
      <c r="V31" s="3"/>
      <c r="W31" s="3"/>
      <c r="X31" s="3"/>
    </row>
    <row r="32" spans="1:60" x14ac:dyDescent="0.25">
      <c r="A32" s="3"/>
      <c r="B32" s="4"/>
      <c r="C32" s="178"/>
      <c r="D32" s="6"/>
      <c r="E32" s="3"/>
      <c r="F32" s="3"/>
      <c r="G32" s="3"/>
      <c r="H32" s="3"/>
      <c r="I32" s="3"/>
      <c r="J32" s="3"/>
      <c r="K32" s="3"/>
      <c r="L32" s="3"/>
      <c r="M32" s="3"/>
      <c r="N32" s="3"/>
      <c r="O32" s="3"/>
      <c r="P32" s="3"/>
      <c r="Q32" s="3"/>
      <c r="R32" s="3"/>
      <c r="S32" s="3"/>
      <c r="T32" s="3"/>
      <c r="U32" s="3"/>
      <c r="V32" s="3"/>
      <c r="W32" s="3"/>
      <c r="X32" s="3"/>
    </row>
    <row r="33" spans="1:33" x14ac:dyDescent="0.25">
      <c r="A33" s="285" t="s">
        <v>261</v>
      </c>
      <c r="B33" s="285"/>
      <c r="C33" s="286"/>
      <c r="D33" s="6"/>
      <c r="E33" s="3"/>
      <c r="F33" s="3"/>
      <c r="G33" s="3"/>
      <c r="H33" s="3"/>
      <c r="I33" s="3"/>
      <c r="J33" s="3"/>
      <c r="K33" s="3"/>
      <c r="L33" s="3"/>
      <c r="M33" s="3"/>
      <c r="N33" s="3"/>
      <c r="O33" s="3"/>
      <c r="P33" s="3"/>
      <c r="Q33" s="3"/>
      <c r="R33" s="3"/>
      <c r="S33" s="3"/>
      <c r="T33" s="3"/>
      <c r="U33" s="3"/>
      <c r="V33" s="3"/>
      <c r="W33" s="3"/>
      <c r="X33" s="3"/>
    </row>
    <row r="34" spans="1:33" x14ac:dyDescent="0.25">
      <c r="A34" s="289"/>
      <c r="B34" s="290"/>
      <c r="C34" s="291"/>
      <c r="D34" s="290"/>
      <c r="E34" s="290"/>
      <c r="F34" s="290"/>
      <c r="G34" s="292"/>
      <c r="H34" s="3"/>
      <c r="I34" s="3"/>
      <c r="J34" s="3"/>
      <c r="K34" s="3"/>
      <c r="L34" s="3"/>
      <c r="M34" s="3"/>
      <c r="N34" s="3"/>
      <c r="O34" s="3"/>
      <c r="P34" s="3"/>
      <c r="Q34" s="3"/>
      <c r="R34" s="3"/>
      <c r="S34" s="3"/>
      <c r="T34" s="3"/>
      <c r="U34" s="3"/>
      <c r="V34" s="3"/>
      <c r="W34" s="3"/>
      <c r="X34" s="3"/>
      <c r="AG34" t="s">
        <v>262</v>
      </c>
    </row>
    <row r="35" spans="1:33" x14ac:dyDescent="0.25">
      <c r="A35" s="293"/>
      <c r="B35" s="294"/>
      <c r="C35" s="295"/>
      <c r="D35" s="294"/>
      <c r="E35" s="294"/>
      <c r="F35" s="294"/>
      <c r="G35" s="296"/>
      <c r="H35" s="3"/>
      <c r="I35" s="3"/>
      <c r="J35" s="3"/>
      <c r="K35" s="3"/>
      <c r="L35" s="3"/>
      <c r="M35" s="3"/>
      <c r="N35" s="3"/>
      <c r="O35" s="3"/>
      <c r="P35" s="3"/>
      <c r="Q35" s="3"/>
      <c r="R35" s="3"/>
      <c r="S35" s="3"/>
      <c r="T35" s="3"/>
      <c r="U35" s="3"/>
      <c r="V35" s="3"/>
      <c r="W35" s="3"/>
      <c r="X35" s="3"/>
    </row>
    <row r="36" spans="1:33" x14ac:dyDescent="0.25">
      <c r="A36" s="293"/>
      <c r="B36" s="294"/>
      <c r="C36" s="295"/>
      <c r="D36" s="294"/>
      <c r="E36" s="294"/>
      <c r="F36" s="294"/>
      <c r="G36" s="296"/>
      <c r="H36" s="3"/>
      <c r="I36" s="3"/>
      <c r="J36" s="3"/>
      <c r="K36" s="3"/>
      <c r="L36" s="3"/>
      <c r="M36" s="3"/>
      <c r="N36" s="3"/>
      <c r="O36" s="3"/>
      <c r="P36" s="3"/>
      <c r="Q36" s="3"/>
      <c r="R36" s="3"/>
      <c r="S36" s="3"/>
      <c r="T36" s="3"/>
      <c r="U36" s="3"/>
      <c r="V36" s="3"/>
      <c r="W36" s="3"/>
      <c r="X36" s="3"/>
    </row>
    <row r="37" spans="1:33" x14ac:dyDescent="0.25">
      <c r="A37" s="293"/>
      <c r="B37" s="294"/>
      <c r="C37" s="295"/>
      <c r="D37" s="294"/>
      <c r="E37" s="294"/>
      <c r="F37" s="294"/>
      <c r="G37" s="296"/>
      <c r="H37" s="3"/>
      <c r="I37" s="3"/>
      <c r="J37" s="3"/>
      <c r="K37" s="3"/>
      <c r="L37" s="3"/>
      <c r="M37" s="3"/>
      <c r="N37" s="3"/>
      <c r="O37" s="3"/>
      <c r="P37" s="3"/>
      <c r="Q37" s="3"/>
      <c r="R37" s="3"/>
      <c r="S37" s="3"/>
      <c r="T37" s="3"/>
      <c r="U37" s="3"/>
      <c r="V37" s="3"/>
      <c r="W37" s="3"/>
      <c r="X37" s="3"/>
    </row>
    <row r="38" spans="1:33" x14ac:dyDescent="0.25">
      <c r="A38" s="297"/>
      <c r="B38" s="298"/>
      <c r="C38" s="299"/>
      <c r="D38" s="298"/>
      <c r="E38" s="298"/>
      <c r="F38" s="298"/>
      <c r="G38" s="300"/>
      <c r="H38" s="3"/>
      <c r="I38" s="3"/>
      <c r="J38" s="3"/>
      <c r="K38" s="3"/>
      <c r="L38" s="3"/>
      <c r="M38" s="3"/>
      <c r="N38" s="3"/>
      <c r="O38" s="3"/>
      <c r="P38" s="3"/>
      <c r="Q38" s="3"/>
      <c r="R38" s="3"/>
      <c r="S38" s="3"/>
      <c r="T38" s="3"/>
      <c r="U38" s="3"/>
      <c r="V38" s="3"/>
      <c r="W38" s="3"/>
      <c r="X38" s="3"/>
    </row>
    <row r="39" spans="1:33" x14ac:dyDescent="0.25">
      <c r="A39" s="3"/>
      <c r="B39" s="4"/>
      <c r="C39" s="178"/>
      <c r="D39" s="6"/>
      <c r="E39" s="3"/>
      <c r="F39" s="3"/>
      <c r="G39" s="3"/>
      <c r="H39" s="3"/>
      <c r="I39" s="3"/>
      <c r="J39" s="3"/>
      <c r="K39" s="3"/>
      <c r="L39" s="3"/>
      <c r="M39" s="3"/>
      <c r="N39" s="3"/>
      <c r="O39" s="3"/>
      <c r="P39" s="3"/>
      <c r="Q39" s="3"/>
      <c r="R39" s="3"/>
      <c r="S39" s="3"/>
      <c r="T39" s="3"/>
      <c r="U39" s="3"/>
      <c r="V39" s="3"/>
      <c r="W39" s="3"/>
      <c r="X39" s="3"/>
    </row>
    <row r="40" spans="1:33" x14ac:dyDescent="0.25">
      <c r="C40" s="180"/>
      <c r="D40" s="10"/>
      <c r="AG40" t="s">
        <v>263</v>
      </c>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6">
    <mergeCell ref="A33:C33"/>
    <mergeCell ref="A34:G38"/>
    <mergeCell ref="C10:G10"/>
    <mergeCell ref="C11:G11"/>
    <mergeCell ref="C13:G13"/>
    <mergeCell ref="C15:G15"/>
    <mergeCell ref="C28:G28"/>
    <mergeCell ref="C19:G19"/>
    <mergeCell ref="C22:G22"/>
    <mergeCell ref="C24:G24"/>
    <mergeCell ref="C26:G26"/>
    <mergeCell ref="A1:G1"/>
    <mergeCell ref="C2:G2"/>
    <mergeCell ref="C3:G3"/>
    <mergeCell ref="C4:G4"/>
    <mergeCell ref="C17:G1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1"/>
  <sheetViews>
    <sheetView workbookViewId="0">
      <pane ySplit="7" topLeftCell="A8" activePane="bottomLeft" state="frozen"/>
      <selection pane="bottomLeft" activeCell="C243" sqref="C243"/>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hidden="1" customWidth="1"/>
    <col min="53" max="53" width="73.664062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56</v>
      </c>
      <c r="C4" s="282" t="s">
        <v>57</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SUMIF(AG9:AG10,"&lt;&gt;NOR",G9:G10)</f>
        <v>0</v>
      </c>
      <c r="H8" s="165"/>
      <c r="I8" s="165">
        <f>SUM(I9:I10)</f>
        <v>0</v>
      </c>
      <c r="J8" s="165"/>
      <c r="K8" s="165">
        <f>SUM(K9:K10)</f>
        <v>0</v>
      </c>
      <c r="L8" s="165"/>
      <c r="M8" s="166">
        <f>SUM(M9:M10)</f>
        <v>0</v>
      </c>
      <c r="N8" s="160"/>
      <c r="O8" s="160">
        <f>SUM(O9:O10)</f>
        <v>0</v>
      </c>
      <c r="P8" s="160"/>
      <c r="Q8" s="160">
        <f>SUM(Q9:Q10)</f>
        <v>0</v>
      </c>
      <c r="R8" s="160"/>
      <c r="S8" s="160"/>
      <c r="T8" s="160"/>
      <c r="U8" s="160"/>
      <c r="V8" s="160">
        <f>SUM(V9:V10)</f>
        <v>1.03</v>
      </c>
      <c r="W8" s="160"/>
      <c r="X8" s="160"/>
      <c r="AG8" t="s">
        <v>219</v>
      </c>
    </row>
    <row r="9" spans="1:60" outlineLevel="1" x14ac:dyDescent="0.25">
      <c r="A9" s="167">
        <v>1</v>
      </c>
      <c r="B9" s="168" t="s">
        <v>329</v>
      </c>
      <c r="C9" s="177" t="s">
        <v>330</v>
      </c>
      <c r="D9" s="169" t="s">
        <v>331</v>
      </c>
      <c r="E9" s="170">
        <v>5.1135999999999999</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223</v>
      </c>
      <c r="T9" s="159" t="s">
        <v>223</v>
      </c>
      <c r="U9" s="159">
        <v>0.20200000000000001</v>
      </c>
      <c r="V9" s="159">
        <f>ROUND(E9*U9,2)</f>
        <v>1.03</v>
      </c>
      <c r="W9" s="159"/>
      <c r="X9" s="159" t="s">
        <v>268</v>
      </c>
      <c r="Y9" s="150"/>
      <c r="Z9" s="150"/>
      <c r="AA9" s="150"/>
      <c r="AB9" s="150"/>
      <c r="AC9" s="150"/>
      <c r="AD9" s="150"/>
      <c r="AE9" s="150"/>
      <c r="AF9" s="150"/>
      <c r="AG9" s="150" t="s">
        <v>332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191" t="s">
        <v>333</v>
      </c>
      <c r="D10" s="189"/>
      <c r="E10" s="190">
        <v>5.1135999999999999</v>
      </c>
      <c r="F10" s="159"/>
      <c r="G10" s="159"/>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334</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5">
      <c r="A11" s="161" t="s">
        <v>218</v>
      </c>
      <c r="B11" s="162" t="s">
        <v>110</v>
      </c>
      <c r="C11" s="176" t="s">
        <v>111</v>
      </c>
      <c r="D11" s="163"/>
      <c r="E11" s="164"/>
      <c r="F11" s="165"/>
      <c r="G11" s="165">
        <f>SUMIF(AG12:AG19,"&lt;&gt;NOR",G12:G19)</f>
        <v>0</v>
      </c>
      <c r="H11" s="165"/>
      <c r="I11" s="165">
        <f>SUM(I12:I19)</f>
        <v>0</v>
      </c>
      <c r="J11" s="165"/>
      <c r="K11" s="165">
        <f>SUM(K12:K19)</f>
        <v>0</v>
      </c>
      <c r="L11" s="165"/>
      <c r="M11" s="166">
        <f>SUM(M12:M19)</f>
        <v>0</v>
      </c>
      <c r="N11" s="160"/>
      <c r="O11" s="160">
        <f>SUM(O12:O19)</f>
        <v>54.69</v>
      </c>
      <c r="P11" s="160"/>
      <c r="Q11" s="160">
        <f>SUM(Q12:Q19)</f>
        <v>0</v>
      </c>
      <c r="R11" s="160"/>
      <c r="S11" s="160"/>
      <c r="T11" s="160"/>
      <c r="U11" s="160"/>
      <c r="V11" s="160">
        <f>SUM(V12:V19)</f>
        <v>11</v>
      </c>
      <c r="W11" s="160"/>
      <c r="X11" s="160"/>
      <c r="AG11" t="s">
        <v>219</v>
      </c>
    </row>
    <row r="12" spans="1:60" outlineLevel="1" x14ac:dyDescent="0.25">
      <c r="A12" s="167">
        <v>2</v>
      </c>
      <c r="B12" s="168" t="s">
        <v>335</v>
      </c>
      <c r="C12" s="177" t="s">
        <v>336</v>
      </c>
      <c r="D12" s="169" t="s">
        <v>331</v>
      </c>
      <c r="E12" s="170">
        <v>3.8351999999999999</v>
      </c>
      <c r="F12" s="171">
        <f>H12+J12</f>
        <v>0</v>
      </c>
      <c r="G12" s="171">
        <f>ROUND(E12*F12,2)</f>
        <v>0</v>
      </c>
      <c r="H12" s="172"/>
      <c r="I12" s="171">
        <f>ROUND(E12*H12,2)</f>
        <v>0</v>
      </c>
      <c r="J12" s="172"/>
      <c r="K12" s="171">
        <f>ROUND(E12*J12,2)</f>
        <v>0</v>
      </c>
      <c r="L12" s="171">
        <v>15</v>
      </c>
      <c r="M12" s="173">
        <f>G12*(1+L12/100)</f>
        <v>0</v>
      </c>
      <c r="N12" s="159">
        <v>2.5249999999999999</v>
      </c>
      <c r="O12" s="159">
        <f>ROUND(E12*N12,2)</f>
        <v>9.68</v>
      </c>
      <c r="P12" s="159">
        <v>0</v>
      </c>
      <c r="Q12" s="159">
        <f>ROUND(E12*P12,2)</f>
        <v>0</v>
      </c>
      <c r="R12" s="159"/>
      <c r="S12" s="159" t="s">
        <v>223</v>
      </c>
      <c r="T12" s="159" t="s">
        <v>223</v>
      </c>
      <c r="U12" s="159">
        <v>0.47699999999999998</v>
      </c>
      <c r="V12" s="159">
        <f>ROUND(E12*U12,2)</f>
        <v>1.83</v>
      </c>
      <c r="W12" s="159"/>
      <c r="X12" s="159" t="s">
        <v>268</v>
      </c>
      <c r="Y12" s="150"/>
      <c r="Z12" s="150"/>
      <c r="AA12" s="150"/>
      <c r="AB12" s="150"/>
      <c r="AC12" s="150"/>
      <c r="AD12" s="150"/>
      <c r="AE12" s="150"/>
      <c r="AF12" s="150"/>
      <c r="AG12" s="150" t="s">
        <v>332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191" t="s">
        <v>337</v>
      </c>
      <c r="D13" s="189"/>
      <c r="E13" s="190">
        <v>3.8351999999999999</v>
      </c>
      <c r="F13" s="159"/>
      <c r="G13" s="159"/>
      <c r="H13" s="159"/>
      <c r="I13" s="159"/>
      <c r="J13" s="159"/>
      <c r="K13" s="159"/>
      <c r="L13" s="159"/>
      <c r="M13" s="159"/>
      <c r="N13" s="159"/>
      <c r="O13" s="159"/>
      <c r="P13" s="159"/>
      <c r="Q13" s="159"/>
      <c r="R13" s="159"/>
      <c r="S13" s="159"/>
      <c r="T13" s="159"/>
      <c r="U13" s="159"/>
      <c r="V13" s="159"/>
      <c r="W13" s="159"/>
      <c r="X13" s="159"/>
      <c r="Y13" s="150"/>
      <c r="Z13" s="150"/>
      <c r="AA13" s="150"/>
      <c r="AB13" s="150"/>
      <c r="AC13" s="150"/>
      <c r="AD13" s="150"/>
      <c r="AE13" s="150"/>
      <c r="AF13" s="150"/>
      <c r="AG13" s="150" t="s">
        <v>334</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67">
        <v>3</v>
      </c>
      <c r="B14" s="168" t="s">
        <v>338</v>
      </c>
      <c r="C14" s="177" t="s">
        <v>339</v>
      </c>
      <c r="D14" s="169" t="s">
        <v>331</v>
      </c>
      <c r="E14" s="170">
        <v>7.82</v>
      </c>
      <c r="F14" s="171">
        <f>H14+J14</f>
        <v>0</v>
      </c>
      <c r="G14" s="171">
        <f>ROUND(E14*F14,2)</f>
        <v>0</v>
      </c>
      <c r="H14" s="172"/>
      <c r="I14" s="171">
        <f>ROUND(E14*H14,2)</f>
        <v>0</v>
      </c>
      <c r="J14" s="172"/>
      <c r="K14" s="171">
        <f>ROUND(E14*J14,2)</f>
        <v>0</v>
      </c>
      <c r="L14" s="171">
        <v>15</v>
      </c>
      <c r="M14" s="173">
        <f>G14*(1+L14/100)</f>
        <v>0</v>
      </c>
      <c r="N14" s="159">
        <v>2.5249999999999999</v>
      </c>
      <c r="O14" s="159">
        <f>ROUND(E14*N14,2)</f>
        <v>19.75</v>
      </c>
      <c r="P14" s="159">
        <v>0</v>
      </c>
      <c r="Q14" s="159">
        <f>ROUND(E14*P14,2)</f>
        <v>0</v>
      </c>
      <c r="R14" s="159"/>
      <c r="S14" s="159" t="s">
        <v>267</v>
      </c>
      <c r="T14" s="159" t="s">
        <v>223</v>
      </c>
      <c r="U14" s="159">
        <v>0.77300000000000002</v>
      </c>
      <c r="V14" s="159">
        <f>ROUND(E14*U14,2)</f>
        <v>6.04</v>
      </c>
      <c r="W14" s="159"/>
      <c r="X14" s="159" t="s">
        <v>268</v>
      </c>
      <c r="Y14" s="150"/>
      <c r="Z14" s="150"/>
      <c r="AA14" s="150"/>
      <c r="AB14" s="150"/>
      <c r="AC14" s="150"/>
      <c r="AD14" s="150"/>
      <c r="AE14" s="150"/>
      <c r="AF14" s="150"/>
      <c r="AG14" s="150" t="s">
        <v>332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0.399999999999999" outlineLevel="1" x14ac:dyDescent="0.25">
      <c r="A15" s="157"/>
      <c r="B15" s="158"/>
      <c r="C15" s="191" t="s">
        <v>2161</v>
      </c>
      <c r="D15" s="189"/>
      <c r="E15" s="190">
        <v>7.82</v>
      </c>
      <c r="F15" s="159"/>
      <c r="G15" s="159"/>
      <c r="H15" s="159"/>
      <c r="I15" s="159"/>
      <c r="J15" s="159"/>
      <c r="K15" s="159"/>
      <c r="L15" s="159"/>
      <c r="M15" s="159"/>
      <c r="N15" s="159"/>
      <c r="O15" s="159"/>
      <c r="P15" s="159"/>
      <c r="Q15" s="159"/>
      <c r="R15" s="159"/>
      <c r="S15" s="159"/>
      <c r="T15" s="159"/>
      <c r="U15" s="159"/>
      <c r="V15" s="159"/>
      <c r="W15" s="159"/>
      <c r="X15" s="159"/>
      <c r="Y15" s="150"/>
      <c r="Z15" s="150"/>
      <c r="AA15" s="150"/>
      <c r="AB15" s="150"/>
      <c r="AC15" s="150"/>
      <c r="AD15" s="150"/>
      <c r="AE15" s="150"/>
      <c r="AF15" s="150"/>
      <c r="AG15" s="150" t="s">
        <v>334</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67">
        <v>4</v>
      </c>
      <c r="B16" s="168" t="s">
        <v>340</v>
      </c>
      <c r="C16" s="177" t="s">
        <v>2163</v>
      </c>
      <c r="D16" s="169" t="s">
        <v>331</v>
      </c>
      <c r="E16" s="170">
        <v>6.5629999999999997</v>
      </c>
      <c r="F16" s="171">
        <f>H16+J16</f>
        <v>0</v>
      </c>
      <c r="G16" s="171">
        <f>ROUND(E16*F16,2)</f>
        <v>0</v>
      </c>
      <c r="H16" s="172"/>
      <c r="I16" s="171">
        <f>ROUND(E16*H16,2)</f>
        <v>0</v>
      </c>
      <c r="J16" s="172"/>
      <c r="K16" s="171">
        <f>ROUND(E16*J16,2)</f>
        <v>0</v>
      </c>
      <c r="L16" s="171">
        <v>15</v>
      </c>
      <c r="M16" s="173">
        <f>G16*(1+L16/100)</f>
        <v>0</v>
      </c>
      <c r="N16" s="159">
        <v>2.5249999999999999</v>
      </c>
      <c r="O16" s="159">
        <f>ROUND(E16*N16,2)</f>
        <v>16.57</v>
      </c>
      <c r="P16" s="159">
        <v>0</v>
      </c>
      <c r="Q16" s="159">
        <f>ROUND(E16*P16,2)</f>
        <v>0</v>
      </c>
      <c r="R16" s="159"/>
      <c r="S16" s="159" t="s">
        <v>267</v>
      </c>
      <c r="T16" s="159" t="s">
        <v>223</v>
      </c>
      <c r="U16" s="159">
        <v>0.47699999999999998</v>
      </c>
      <c r="V16" s="159">
        <f>ROUND(E16*U16,2)</f>
        <v>3.13</v>
      </c>
      <c r="W16" s="159"/>
      <c r="X16" s="159" t="s">
        <v>268</v>
      </c>
      <c r="Y16" s="150"/>
      <c r="Z16" s="150"/>
      <c r="AA16" s="150"/>
      <c r="AB16" s="150"/>
      <c r="AC16" s="150"/>
      <c r="AD16" s="150"/>
      <c r="AE16" s="150"/>
      <c r="AF16" s="150"/>
      <c r="AG16" s="150" t="s">
        <v>332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0.399999999999999" outlineLevel="1" x14ac:dyDescent="0.25">
      <c r="A17" s="157"/>
      <c r="B17" s="158"/>
      <c r="C17" s="191" t="s">
        <v>2162</v>
      </c>
      <c r="D17" s="189"/>
      <c r="E17" s="190">
        <v>6.5629999999999997</v>
      </c>
      <c r="F17" s="159"/>
      <c r="G17" s="159"/>
      <c r="H17" s="159"/>
      <c r="I17" s="159"/>
      <c r="J17" s="159"/>
      <c r="K17" s="159"/>
      <c r="L17" s="159"/>
      <c r="M17" s="159"/>
      <c r="N17" s="159"/>
      <c r="O17" s="159"/>
      <c r="P17" s="159"/>
      <c r="Q17" s="159"/>
      <c r="R17" s="159"/>
      <c r="S17" s="159"/>
      <c r="T17" s="159"/>
      <c r="U17" s="159"/>
      <c r="V17" s="159"/>
      <c r="W17" s="159"/>
      <c r="X17" s="159"/>
      <c r="Y17" s="150"/>
      <c r="Z17" s="150"/>
      <c r="AA17" s="150"/>
      <c r="AB17" s="150"/>
      <c r="AC17" s="150"/>
      <c r="AD17" s="150"/>
      <c r="AE17" s="150"/>
      <c r="AF17" s="150"/>
      <c r="AG17" s="150" t="s">
        <v>334</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67">
        <v>5</v>
      </c>
      <c r="B18" s="168" t="s">
        <v>341</v>
      </c>
      <c r="C18" s="177" t="s">
        <v>1961</v>
      </c>
      <c r="D18" s="169" t="s">
        <v>342</v>
      </c>
      <c r="E18" s="170">
        <v>8.6931200000000004</v>
      </c>
      <c r="F18" s="171">
        <f>H18+J18</f>
        <v>0</v>
      </c>
      <c r="G18" s="171">
        <f>ROUND(E18*F18,2)</f>
        <v>0</v>
      </c>
      <c r="H18" s="172"/>
      <c r="I18" s="171">
        <f>ROUND(E18*H18,2)</f>
        <v>0</v>
      </c>
      <c r="J18" s="172"/>
      <c r="K18" s="171">
        <f>ROUND(E18*J18,2)</f>
        <v>0</v>
      </c>
      <c r="L18" s="171">
        <v>15</v>
      </c>
      <c r="M18" s="173">
        <f>G18*(1+L18/100)</f>
        <v>0</v>
      </c>
      <c r="N18" s="159">
        <v>1</v>
      </c>
      <c r="O18" s="159">
        <f>ROUND(E18*N18,2)</f>
        <v>8.69</v>
      </c>
      <c r="P18" s="159">
        <v>0</v>
      </c>
      <c r="Q18" s="159">
        <f>ROUND(E18*P18,2)</f>
        <v>0</v>
      </c>
      <c r="R18" s="159" t="s">
        <v>343</v>
      </c>
      <c r="S18" s="159" t="s">
        <v>223</v>
      </c>
      <c r="T18" s="159" t="s">
        <v>223</v>
      </c>
      <c r="U18" s="159">
        <v>0</v>
      </c>
      <c r="V18" s="159">
        <f>ROUND(E18*U18,2)</f>
        <v>0</v>
      </c>
      <c r="W18" s="159"/>
      <c r="X18" s="159" t="s">
        <v>344</v>
      </c>
      <c r="Y18" s="150"/>
      <c r="Z18" s="150"/>
      <c r="AA18" s="150"/>
      <c r="AB18" s="150"/>
      <c r="AC18" s="150"/>
      <c r="AD18" s="150"/>
      <c r="AE18" s="150"/>
      <c r="AF18" s="150"/>
      <c r="AG18" s="150" t="s">
        <v>345</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191" t="s">
        <v>346</v>
      </c>
      <c r="D19" s="189"/>
      <c r="E19" s="190">
        <v>8.6931200000000004</v>
      </c>
      <c r="F19" s="159"/>
      <c r="G19" s="159"/>
      <c r="H19" s="159"/>
      <c r="I19" s="159"/>
      <c r="J19" s="159"/>
      <c r="K19" s="159"/>
      <c r="L19" s="159"/>
      <c r="M19" s="159"/>
      <c r="N19" s="159"/>
      <c r="O19" s="159"/>
      <c r="P19" s="159"/>
      <c r="Q19" s="159"/>
      <c r="R19" s="159"/>
      <c r="S19" s="159"/>
      <c r="T19" s="159"/>
      <c r="U19" s="159"/>
      <c r="V19" s="159"/>
      <c r="W19" s="159"/>
      <c r="X19" s="159"/>
      <c r="Y19" s="150"/>
      <c r="Z19" s="150"/>
      <c r="AA19" s="150"/>
      <c r="AB19" s="150"/>
      <c r="AC19" s="150"/>
      <c r="AD19" s="150"/>
      <c r="AE19" s="150"/>
      <c r="AF19" s="150"/>
      <c r="AG19" s="150" t="s">
        <v>334</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5">
      <c r="A20" s="161" t="s">
        <v>218</v>
      </c>
      <c r="B20" s="162" t="s">
        <v>117</v>
      </c>
      <c r="C20" s="176" t="s">
        <v>119</v>
      </c>
      <c r="D20" s="163"/>
      <c r="E20" s="164"/>
      <c r="F20" s="165"/>
      <c r="G20" s="165">
        <f>SUMIF(AG21:AG58,"&lt;&gt;NOR",G21:G58)</f>
        <v>0</v>
      </c>
      <c r="H20" s="165"/>
      <c r="I20" s="165">
        <f>SUM(I21:I58)</f>
        <v>0</v>
      </c>
      <c r="J20" s="165"/>
      <c r="K20" s="165">
        <f>SUM(K21:K58)</f>
        <v>0</v>
      </c>
      <c r="L20" s="165"/>
      <c r="M20" s="166">
        <f>SUM(M21:M58)</f>
        <v>0</v>
      </c>
      <c r="N20" s="160"/>
      <c r="O20" s="160">
        <f>SUM(O21:O58)</f>
        <v>58.709999999999994</v>
      </c>
      <c r="P20" s="160"/>
      <c r="Q20" s="160">
        <f>SUM(Q21:Q58)</f>
        <v>0</v>
      </c>
      <c r="R20" s="160"/>
      <c r="S20" s="160"/>
      <c r="T20" s="160"/>
      <c r="U20" s="160"/>
      <c r="V20" s="160">
        <f>SUM(V21:V58)</f>
        <v>277.05</v>
      </c>
      <c r="W20" s="160"/>
      <c r="X20" s="160"/>
      <c r="AG20" t="s">
        <v>219</v>
      </c>
    </row>
    <row r="21" spans="1:60" outlineLevel="1" x14ac:dyDescent="0.25">
      <c r="A21" s="167">
        <v>6</v>
      </c>
      <c r="B21" s="168" t="s">
        <v>347</v>
      </c>
      <c r="C21" s="177" t="s">
        <v>348</v>
      </c>
      <c r="D21" s="169" t="s">
        <v>318</v>
      </c>
      <c r="E21" s="170">
        <v>49.228000000000002</v>
      </c>
      <c r="F21" s="171">
        <f>H21+J21</f>
        <v>0</v>
      </c>
      <c r="G21" s="171">
        <f>ROUND(E21*F21,2)</f>
        <v>0</v>
      </c>
      <c r="H21" s="172"/>
      <c r="I21" s="171">
        <f>ROUND(E21*H21,2)</f>
        <v>0</v>
      </c>
      <c r="J21" s="172"/>
      <c r="K21" s="171">
        <f>ROUND(E21*J21,2)</f>
        <v>0</v>
      </c>
      <c r="L21" s="171">
        <v>15</v>
      </c>
      <c r="M21" s="173">
        <f>G21*(1+L21/100)</f>
        <v>0</v>
      </c>
      <c r="N21" s="159">
        <v>0.17454</v>
      </c>
      <c r="O21" s="159">
        <f>ROUND(E21*N21,2)</f>
        <v>8.59</v>
      </c>
      <c r="P21" s="159">
        <v>0</v>
      </c>
      <c r="Q21" s="159">
        <f>ROUND(E21*P21,2)</f>
        <v>0</v>
      </c>
      <c r="R21" s="159"/>
      <c r="S21" s="159" t="s">
        <v>223</v>
      </c>
      <c r="T21" s="159" t="s">
        <v>224</v>
      </c>
      <c r="U21" s="159">
        <v>0.96499999999999997</v>
      </c>
      <c r="V21" s="159">
        <f>ROUND(E21*U21,2)</f>
        <v>47.51</v>
      </c>
      <c r="W21" s="159"/>
      <c r="X21" s="159" t="s">
        <v>268</v>
      </c>
      <c r="Y21" s="150"/>
      <c r="Z21" s="150"/>
      <c r="AA21" s="150"/>
      <c r="AB21" s="150"/>
      <c r="AC21" s="150"/>
      <c r="AD21" s="150"/>
      <c r="AE21" s="150"/>
      <c r="AF21" s="150"/>
      <c r="AG21" s="150" t="s">
        <v>332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191" t="s">
        <v>2054</v>
      </c>
      <c r="D22" s="189"/>
      <c r="E22" s="190">
        <v>4.593</v>
      </c>
      <c r="F22" s="159"/>
      <c r="G22" s="159"/>
      <c r="H22" s="159"/>
      <c r="I22" s="159"/>
      <c r="J22" s="159"/>
      <c r="K22" s="159"/>
      <c r="L22" s="159"/>
      <c r="M22" s="159"/>
      <c r="N22" s="159"/>
      <c r="O22" s="159"/>
      <c r="P22" s="159"/>
      <c r="Q22" s="159"/>
      <c r="R22" s="159"/>
      <c r="S22" s="159"/>
      <c r="T22" s="159"/>
      <c r="U22" s="159"/>
      <c r="V22" s="159"/>
      <c r="W22" s="159"/>
      <c r="X22" s="159"/>
      <c r="Y22" s="150"/>
      <c r="Z22" s="150"/>
      <c r="AA22" s="150"/>
      <c r="AB22" s="150"/>
      <c r="AC22" s="150"/>
      <c r="AD22" s="150"/>
      <c r="AE22" s="150"/>
      <c r="AF22" s="150"/>
      <c r="AG22" s="150" t="s">
        <v>334</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57"/>
      <c r="B23" s="158"/>
      <c r="C23" s="191" t="s">
        <v>349</v>
      </c>
      <c r="D23" s="189"/>
      <c r="E23" s="190">
        <v>9.84</v>
      </c>
      <c r="F23" s="159"/>
      <c r="G23" s="159"/>
      <c r="H23" s="159"/>
      <c r="I23" s="159"/>
      <c r="J23" s="159"/>
      <c r="K23" s="159"/>
      <c r="L23" s="159"/>
      <c r="M23" s="159"/>
      <c r="N23" s="159"/>
      <c r="O23" s="159"/>
      <c r="P23" s="159"/>
      <c r="Q23" s="159"/>
      <c r="R23" s="159"/>
      <c r="S23" s="159"/>
      <c r="T23" s="159"/>
      <c r="U23" s="159"/>
      <c r="V23" s="159"/>
      <c r="W23" s="159"/>
      <c r="X23" s="159"/>
      <c r="Y23" s="150"/>
      <c r="Z23" s="150"/>
      <c r="AA23" s="150"/>
      <c r="AB23" s="150"/>
      <c r="AC23" s="150"/>
      <c r="AD23" s="150"/>
      <c r="AE23" s="150"/>
      <c r="AF23" s="150"/>
      <c r="AG23" s="150" t="s">
        <v>334</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1" t="s">
        <v>2049</v>
      </c>
      <c r="D24" s="189"/>
      <c r="E24" s="190">
        <v>34.799999999999997</v>
      </c>
      <c r="F24" s="159"/>
      <c r="G24" s="159"/>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334</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67">
        <v>7</v>
      </c>
      <c r="B25" s="168" t="s">
        <v>350</v>
      </c>
      <c r="C25" s="177" t="s">
        <v>351</v>
      </c>
      <c r="D25" s="169" t="s">
        <v>318</v>
      </c>
      <c r="E25" s="170">
        <v>109.11750000000001</v>
      </c>
      <c r="F25" s="171">
        <f>H25+J25</f>
        <v>0</v>
      </c>
      <c r="G25" s="171">
        <f>ROUND(E25*F25,2)</f>
        <v>0</v>
      </c>
      <c r="H25" s="172"/>
      <c r="I25" s="171">
        <f>ROUND(E25*H25,2)</f>
        <v>0</v>
      </c>
      <c r="J25" s="172"/>
      <c r="K25" s="171">
        <f>ROUND(E25*J25,2)</f>
        <v>0</v>
      </c>
      <c r="L25" s="171">
        <v>15</v>
      </c>
      <c r="M25" s="173">
        <f>G25*(1+L25/100)</f>
        <v>0</v>
      </c>
      <c r="N25" s="159">
        <v>0.30586000000000002</v>
      </c>
      <c r="O25" s="159">
        <f>ROUND(E25*N25,2)</f>
        <v>33.369999999999997</v>
      </c>
      <c r="P25" s="159">
        <v>0</v>
      </c>
      <c r="Q25" s="159">
        <f>ROUND(E25*P25,2)</f>
        <v>0</v>
      </c>
      <c r="R25" s="159"/>
      <c r="S25" s="159" t="s">
        <v>223</v>
      </c>
      <c r="T25" s="159" t="s">
        <v>224</v>
      </c>
      <c r="U25" s="159">
        <v>0.91500000000000004</v>
      </c>
      <c r="V25" s="159">
        <f>ROUND(E25*U25,2)</f>
        <v>99.84</v>
      </c>
      <c r="W25" s="159"/>
      <c r="X25" s="159" t="s">
        <v>268</v>
      </c>
      <c r="Y25" s="150"/>
      <c r="Z25" s="150"/>
      <c r="AA25" s="150"/>
      <c r="AB25" s="150"/>
      <c r="AC25" s="150"/>
      <c r="AD25" s="150"/>
      <c r="AE25" s="150"/>
      <c r="AF25" s="150"/>
      <c r="AG25" s="150" t="s">
        <v>269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57"/>
      <c r="B26" s="158"/>
      <c r="C26" s="191" t="s">
        <v>352</v>
      </c>
      <c r="D26" s="189"/>
      <c r="E26" s="190">
        <v>123.62</v>
      </c>
      <c r="F26" s="159"/>
      <c r="G26" s="159"/>
      <c r="H26" s="159"/>
      <c r="I26" s="159"/>
      <c r="J26" s="159"/>
      <c r="K26" s="159"/>
      <c r="L26" s="159"/>
      <c r="M26" s="159"/>
      <c r="N26" s="159"/>
      <c r="O26" s="159"/>
      <c r="P26" s="159"/>
      <c r="Q26" s="159"/>
      <c r="R26" s="159"/>
      <c r="S26" s="159"/>
      <c r="T26" s="159"/>
      <c r="U26" s="159"/>
      <c r="V26" s="159"/>
      <c r="W26" s="159"/>
      <c r="X26" s="159"/>
      <c r="Y26" s="150"/>
      <c r="Z26" s="150"/>
      <c r="AA26" s="150"/>
      <c r="AB26" s="150"/>
      <c r="AC26" s="150"/>
      <c r="AD26" s="150"/>
      <c r="AE26" s="150"/>
      <c r="AF26" s="150"/>
      <c r="AG26" s="150" t="s">
        <v>334</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0.399999999999999" outlineLevel="1" x14ac:dyDescent="0.25">
      <c r="A27" s="157"/>
      <c r="B27" s="158"/>
      <c r="C27" s="191" t="s">
        <v>353</v>
      </c>
      <c r="D27" s="189"/>
      <c r="E27" s="190">
        <v>-20.100000000000001</v>
      </c>
      <c r="F27" s="159"/>
      <c r="G27" s="159"/>
      <c r="H27" s="159"/>
      <c r="I27" s="159"/>
      <c r="J27" s="159"/>
      <c r="K27" s="159"/>
      <c r="L27" s="159"/>
      <c r="M27" s="159"/>
      <c r="N27" s="159"/>
      <c r="O27" s="159"/>
      <c r="P27" s="159"/>
      <c r="Q27" s="159"/>
      <c r="R27" s="159"/>
      <c r="S27" s="159"/>
      <c r="T27" s="159"/>
      <c r="U27" s="159"/>
      <c r="V27" s="159"/>
      <c r="W27" s="159"/>
      <c r="X27" s="159"/>
      <c r="Y27" s="150"/>
      <c r="Z27" s="150"/>
      <c r="AA27" s="150"/>
      <c r="AB27" s="150"/>
      <c r="AC27" s="150"/>
      <c r="AD27" s="150"/>
      <c r="AE27" s="150"/>
      <c r="AF27" s="150"/>
      <c r="AG27" s="150" t="s">
        <v>334</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191" t="s">
        <v>354</v>
      </c>
      <c r="D28" s="189"/>
      <c r="E28" s="190">
        <v>5.6</v>
      </c>
      <c r="F28" s="159"/>
      <c r="G28" s="159"/>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334</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67">
        <v>8</v>
      </c>
      <c r="B29" s="168" t="s">
        <v>355</v>
      </c>
      <c r="C29" s="177" t="s">
        <v>356</v>
      </c>
      <c r="D29" s="169" t="s">
        <v>357</v>
      </c>
      <c r="E29" s="170">
        <v>12</v>
      </c>
      <c r="F29" s="171">
        <f>H29+J29</f>
        <v>0</v>
      </c>
      <c r="G29" s="171">
        <f>ROUND(E29*F29,2)</f>
        <v>0</v>
      </c>
      <c r="H29" s="172"/>
      <c r="I29" s="171">
        <f>ROUND(E29*H29,2)</f>
        <v>0</v>
      </c>
      <c r="J29" s="172"/>
      <c r="K29" s="171">
        <f>ROUND(E29*J29,2)</f>
        <v>0</v>
      </c>
      <c r="L29" s="171">
        <v>15</v>
      </c>
      <c r="M29" s="173">
        <f>G29*(1+L29/100)</f>
        <v>0</v>
      </c>
      <c r="N29" s="159">
        <v>5.4510000000000003E-2</v>
      </c>
      <c r="O29" s="159">
        <f>ROUND(E29*N29,2)</f>
        <v>0.65</v>
      </c>
      <c r="P29" s="159">
        <v>0</v>
      </c>
      <c r="Q29" s="159">
        <f>ROUND(E29*P29,2)</f>
        <v>0</v>
      </c>
      <c r="R29" s="159"/>
      <c r="S29" s="159" t="s">
        <v>358</v>
      </c>
      <c r="T29" s="159" t="s">
        <v>224</v>
      </c>
      <c r="U29" s="159">
        <v>0.26</v>
      </c>
      <c r="V29" s="159">
        <f>ROUND(E29*U29,2)</f>
        <v>3.12</v>
      </c>
      <c r="W29" s="159"/>
      <c r="X29" s="159" t="s">
        <v>268</v>
      </c>
      <c r="Y29" s="150"/>
      <c r="Z29" s="150"/>
      <c r="AA29" s="150"/>
      <c r="AB29" s="150"/>
      <c r="AC29" s="150"/>
      <c r="AD29" s="150"/>
      <c r="AE29" s="150"/>
      <c r="AF29" s="150"/>
      <c r="AG29" s="150" t="s">
        <v>332</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57"/>
      <c r="B30" s="158"/>
      <c r="C30" s="191" t="s">
        <v>359</v>
      </c>
      <c r="D30" s="189"/>
      <c r="E30" s="190">
        <v>12</v>
      </c>
      <c r="F30" s="159"/>
      <c r="G30" s="159"/>
      <c r="H30" s="159"/>
      <c r="I30" s="159"/>
      <c r="J30" s="159"/>
      <c r="K30" s="159"/>
      <c r="L30" s="159"/>
      <c r="M30" s="159"/>
      <c r="N30" s="159"/>
      <c r="O30" s="159"/>
      <c r="P30" s="159"/>
      <c r="Q30" s="159"/>
      <c r="R30" s="159"/>
      <c r="S30" s="159"/>
      <c r="T30" s="159"/>
      <c r="U30" s="159"/>
      <c r="V30" s="159"/>
      <c r="W30" s="159"/>
      <c r="X30" s="159"/>
      <c r="Y30" s="150"/>
      <c r="Z30" s="150"/>
      <c r="AA30" s="150"/>
      <c r="AB30" s="150"/>
      <c r="AC30" s="150"/>
      <c r="AD30" s="150"/>
      <c r="AE30" s="150"/>
      <c r="AF30" s="150"/>
      <c r="AG30" s="150" t="s">
        <v>334</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67">
        <v>9</v>
      </c>
      <c r="B31" s="168" t="s">
        <v>360</v>
      </c>
      <c r="C31" s="177" t="s">
        <v>361</v>
      </c>
      <c r="D31" s="169" t="s">
        <v>357</v>
      </c>
      <c r="E31" s="170">
        <v>4</v>
      </c>
      <c r="F31" s="171">
        <f>H31+J31</f>
        <v>0</v>
      </c>
      <c r="G31" s="171">
        <f>ROUND(E31*F31,2)</f>
        <v>0</v>
      </c>
      <c r="H31" s="172"/>
      <c r="I31" s="171">
        <f>ROUND(E31*H31,2)</f>
        <v>0</v>
      </c>
      <c r="J31" s="172"/>
      <c r="K31" s="171">
        <f>ROUND(E31*J31,2)</f>
        <v>0</v>
      </c>
      <c r="L31" s="171">
        <v>15</v>
      </c>
      <c r="M31" s="173">
        <f>G31*(1+L31/100)</f>
        <v>0</v>
      </c>
      <c r="N31" s="159">
        <v>7.2359999999999994E-2</v>
      </c>
      <c r="O31" s="159">
        <f>ROUND(E31*N31,2)</f>
        <v>0.28999999999999998</v>
      </c>
      <c r="P31" s="159">
        <v>0</v>
      </c>
      <c r="Q31" s="159">
        <f>ROUND(E31*P31,2)</f>
        <v>0</v>
      </c>
      <c r="R31" s="159"/>
      <c r="S31" s="159" t="s">
        <v>358</v>
      </c>
      <c r="T31" s="159" t="s">
        <v>224</v>
      </c>
      <c r="U31" s="159">
        <v>0.3</v>
      </c>
      <c r="V31" s="159">
        <f>ROUND(E31*U31,2)</f>
        <v>1.2</v>
      </c>
      <c r="W31" s="159"/>
      <c r="X31" s="159" t="s">
        <v>268</v>
      </c>
      <c r="Y31" s="150"/>
      <c r="Z31" s="150"/>
      <c r="AA31" s="150"/>
      <c r="AB31" s="150"/>
      <c r="AC31" s="150"/>
      <c r="AD31" s="150"/>
      <c r="AE31" s="150"/>
      <c r="AF31" s="150"/>
      <c r="AG31" s="150" t="s">
        <v>332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57"/>
      <c r="B32" s="158"/>
      <c r="C32" s="191" t="s">
        <v>121</v>
      </c>
      <c r="D32" s="189"/>
      <c r="E32" s="190">
        <v>4</v>
      </c>
      <c r="F32" s="159"/>
      <c r="G32" s="159"/>
      <c r="H32" s="159"/>
      <c r="I32" s="159"/>
      <c r="J32" s="159"/>
      <c r="K32" s="159"/>
      <c r="L32" s="159"/>
      <c r="M32" s="159"/>
      <c r="N32" s="159"/>
      <c r="O32" s="159"/>
      <c r="P32" s="159"/>
      <c r="Q32" s="159"/>
      <c r="R32" s="159"/>
      <c r="S32" s="159"/>
      <c r="T32" s="159"/>
      <c r="U32" s="159"/>
      <c r="V32" s="159"/>
      <c r="W32" s="159"/>
      <c r="X32" s="159"/>
      <c r="Y32" s="150"/>
      <c r="Z32" s="150"/>
      <c r="AA32" s="150"/>
      <c r="AB32" s="150"/>
      <c r="AC32" s="150"/>
      <c r="AD32" s="150"/>
      <c r="AE32" s="150"/>
      <c r="AF32" s="150"/>
      <c r="AG32" s="150" t="s">
        <v>334</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67">
        <v>10</v>
      </c>
      <c r="B33" s="168" t="s">
        <v>362</v>
      </c>
      <c r="C33" s="177" t="s">
        <v>363</v>
      </c>
      <c r="D33" s="169" t="s">
        <v>357</v>
      </c>
      <c r="E33" s="170">
        <v>9</v>
      </c>
      <c r="F33" s="171">
        <f>H33+J33</f>
        <v>0</v>
      </c>
      <c r="G33" s="171">
        <f>ROUND(E33*F33,2)</f>
        <v>0</v>
      </c>
      <c r="H33" s="172"/>
      <c r="I33" s="171">
        <f>ROUND(E33*H33,2)</f>
        <v>0</v>
      </c>
      <c r="J33" s="172"/>
      <c r="K33" s="171">
        <f>ROUND(E33*J33,2)</f>
        <v>0</v>
      </c>
      <c r="L33" s="171">
        <v>15</v>
      </c>
      <c r="M33" s="173">
        <f>G33*(1+L33/100)</f>
        <v>0</v>
      </c>
      <c r="N33" s="159">
        <v>9.035E-2</v>
      </c>
      <c r="O33" s="159">
        <f>ROUND(E33*N33,2)</f>
        <v>0.81</v>
      </c>
      <c r="P33" s="159">
        <v>0</v>
      </c>
      <c r="Q33" s="159">
        <f>ROUND(E33*P33,2)</f>
        <v>0</v>
      </c>
      <c r="R33" s="159"/>
      <c r="S33" s="159" t="s">
        <v>358</v>
      </c>
      <c r="T33" s="159" t="s">
        <v>224</v>
      </c>
      <c r="U33" s="159">
        <v>0.38</v>
      </c>
      <c r="V33" s="159">
        <f>ROUND(E33*U33,2)</f>
        <v>3.42</v>
      </c>
      <c r="W33" s="159"/>
      <c r="X33" s="159" t="s">
        <v>268</v>
      </c>
      <c r="Y33" s="150"/>
      <c r="Z33" s="150"/>
      <c r="AA33" s="150"/>
      <c r="AB33" s="150"/>
      <c r="AC33" s="150"/>
      <c r="AD33" s="150"/>
      <c r="AE33" s="150"/>
      <c r="AF33" s="150"/>
      <c r="AG33" s="150" t="s">
        <v>332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57"/>
      <c r="B34" s="158"/>
      <c r="C34" s="191" t="s">
        <v>137</v>
      </c>
      <c r="D34" s="189"/>
      <c r="E34" s="190">
        <v>9</v>
      </c>
      <c r="F34" s="159"/>
      <c r="G34" s="159"/>
      <c r="H34" s="159"/>
      <c r="I34" s="159"/>
      <c r="J34" s="159"/>
      <c r="K34" s="159"/>
      <c r="L34" s="159"/>
      <c r="M34" s="159"/>
      <c r="N34" s="159"/>
      <c r="O34" s="159"/>
      <c r="P34" s="159"/>
      <c r="Q34" s="159"/>
      <c r="R34" s="159"/>
      <c r="S34" s="159"/>
      <c r="T34" s="159"/>
      <c r="U34" s="159"/>
      <c r="V34" s="159"/>
      <c r="W34" s="159"/>
      <c r="X34" s="159"/>
      <c r="Y34" s="150"/>
      <c r="Z34" s="150"/>
      <c r="AA34" s="150"/>
      <c r="AB34" s="150"/>
      <c r="AC34" s="150"/>
      <c r="AD34" s="150"/>
      <c r="AE34" s="150"/>
      <c r="AF34" s="150"/>
      <c r="AG34" s="150" t="s">
        <v>334</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1">
        <v>11</v>
      </c>
      <c r="B35" s="182" t="s">
        <v>364</v>
      </c>
      <c r="C35" s="188" t="s">
        <v>365</v>
      </c>
      <c r="D35" s="183" t="s">
        <v>357</v>
      </c>
      <c r="E35" s="184">
        <v>2</v>
      </c>
      <c r="F35" s="185">
        <f>H35+J35</f>
        <v>0</v>
      </c>
      <c r="G35" s="185">
        <f>ROUND(E35*F35,2)</f>
        <v>0</v>
      </c>
      <c r="H35" s="186"/>
      <c r="I35" s="185">
        <f>ROUND(E35*H35,2)</f>
        <v>0</v>
      </c>
      <c r="J35" s="186"/>
      <c r="K35" s="185">
        <f>ROUND(E35*J35,2)</f>
        <v>0</v>
      </c>
      <c r="L35" s="185">
        <v>15</v>
      </c>
      <c r="M35" s="187">
        <f>G35*(1+L35/100)</f>
        <v>0</v>
      </c>
      <c r="N35" s="159">
        <v>1.8689999999999998E-2</v>
      </c>
      <c r="O35" s="159">
        <f>ROUND(E35*N35,2)</f>
        <v>0.04</v>
      </c>
      <c r="P35" s="159">
        <v>0</v>
      </c>
      <c r="Q35" s="159">
        <f>ROUND(E35*P35,2)</f>
        <v>0</v>
      </c>
      <c r="R35" s="159"/>
      <c r="S35" s="159" t="s">
        <v>358</v>
      </c>
      <c r="T35" s="159" t="s">
        <v>224</v>
      </c>
      <c r="U35" s="159">
        <v>0.24</v>
      </c>
      <c r="V35" s="159">
        <f>ROUND(E35*U35,2)</f>
        <v>0.48</v>
      </c>
      <c r="W35" s="159"/>
      <c r="X35" s="159" t="s">
        <v>268</v>
      </c>
      <c r="Y35" s="150"/>
      <c r="Z35" s="150"/>
      <c r="AA35" s="150"/>
      <c r="AB35" s="150"/>
      <c r="AC35" s="150"/>
      <c r="AD35" s="150"/>
      <c r="AE35" s="150"/>
      <c r="AF35" s="150"/>
      <c r="AG35" s="150" t="s">
        <v>332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1">
        <v>12</v>
      </c>
      <c r="B36" s="182" t="s">
        <v>366</v>
      </c>
      <c r="C36" s="188" t="s">
        <v>367</v>
      </c>
      <c r="D36" s="183" t="s">
        <v>357</v>
      </c>
      <c r="E36" s="184">
        <v>5</v>
      </c>
      <c r="F36" s="185">
        <f>H36+J36</f>
        <v>0</v>
      </c>
      <c r="G36" s="185">
        <f>ROUND(E36*F36,2)</f>
        <v>0</v>
      </c>
      <c r="H36" s="186"/>
      <c r="I36" s="185">
        <f>ROUND(E36*H36,2)</f>
        <v>0</v>
      </c>
      <c r="J36" s="186"/>
      <c r="K36" s="185">
        <f>ROUND(E36*J36,2)</f>
        <v>0</v>
      </c>
      <c r="L36" s="185">
        <v>15</v>
      </c>
      <c r="M36" s="187">
        <f>G36*(1+L36/100)</f>
        <v>0</v>
      </c>
      <c r="N36" s="159">
        <v>2.308E-2</v>
      </c>
      <c r="O36" s="159">
        <f>ROUND(E36*N36,2)</f>
        <v>0.12</v>
      </c>
      <c r="P36" s="159">
        <v>0</v>
      </c>
      <c r="Q36" s="159">
        <f>ROUND(E36*P36,2)</f>
        <v>0</v>
      </c>
      <c r="R36" s="159"/>
      <c r="S36" s="159" t="s">
        <v>358</v>
      </c>
      <c r="T36" s="159" t="s">
        <v>224</v>
      </c>
      <c r="U36" s="159">
        <v>0.24249999999999999</v>
      </c>
      <c r="V36" s="159">
        <f>ROUND(E36*U36,2)</f>
        <v>1.21</v>
      </c>
      <c r="W36" s="159"/>
      <c r="X36" s="159" t="s">
        <v>268</v>
      </c>
      <c r="Y36" s="150"/>
      <c r="Z36" s="150"/>
      <c r="AA36" s="150"/>
      <c r="AB36" s="150"/>
      <c r="AC36" s="150"/>
      <c r="AD36" s="150"/>
      <c r="AE36" s="150"/>
      <c r="AF36" s="150"/>
      <c r="AG36" s="150" t="s">
        <v>332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67">
        <v>13</v>
      </c>
      <c r="B37" s="168" t="s">
        <v>368</v>
      </c>
      <c r="C37" s="177" t="s">
        <v>369</v>
      </c>
      <c r="D37" s="169" t="s">
        <v>342</v>
      </c>
      <c r="E37" s="170">
        <v>0.18018000000000001</v>
      </c>
      <c r="F37" s="171">
        <f>H37+J37</f>
        <v>0</v>
      </c>
      <c r="G37" s="171">
        <f>ROUND(E37*F37,2)</f>
        <v>0</v>
      </c>
      <c r="H37" s="172"/>
      <c r="I37" s="171">
        <f>ROUND(E37*H37,2)</f>
        <v>0</v>
      </c>
      <c r="J37" s="172"/>
      <c r="K37" s="171">
        <f>ROUND(E37*J37,2)</f>
        <v>0</v>
      </c>
      <c r="L37" s="171">
        <v>15</v>
      </c>
      <c r="M37" s="173">
        <f>G37*(1+L37/100)</f>
        <v>0</v>
      </c>
      <c r="N37" s="159">
        <v>1.0970899999999999</v>
      </c>
      <c r="O37" s="159">
        <f>ROUND(E37*N37,2)</f>
        <v>0.2</v>
      </c>
      <c r="P37" s="159">
        <v>0</v>
      </c>
      <c r="Q37" s="159">
        <f>ROUND(E37*P37,2)</f>
        <v>0</v>
      </c>
      <c r="R37" s="159"/>
      <c r="S37" s="159" t="s">
        <v>223</v>
      </c>
      <c r="T37" s="159" t="s">
        <v>224</v>
      </c>
      <c r="U37" s="159">
        <v>16.582999999999998</v>
      </c>
      <c r="V37" s="159">
        <f>ROUND(E37*U37,2)</f>
        <v>2.99</v>
      </c>
      <c r="W37" s="159"/>
      <c r="X37" s="159" t="s">
        <v>268</v>
      </c>
      <c r="Y37" s="150"/>
      <c r="Z37" s="150"/>
      <c r="AA37" s="150"/>
      <c r="AB37" s="150"/>
      <c r="AC37" s="150"/>
      <c r="AD37" s="150"/>
      <c r="AE37" s="150"/>
      <c r="AF37" s="150"/>
      <c r="AG37" s="150" t="s">
        <v>269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57"/>
      <c r="B38" s="158"/>
      <c r="C38" s="191" t="s">
        <v>370</v>
      </c>
      <c r="D38" s="189"/>
      <c r="E38" s="190">
        <v>0.18</v>
      </c>
      <c r="F38" s="159"/>
      <c r="G38" s="159"/>
      <c r="H38" s="159"/>
      <c r="I38" s="159"/>
      <c r="J38" s="159"/>
      <c r="K38" s="159"/>
      <c r="L38" s="159"/>
      <c r="M38" s="159"/>
      <c r="N38" s="159"/>
      <c r="O38" s="159"/>
      <c r="P38" s="159"/>
      <c r="Q38" s="159"/>
      <c r="R38" s="159"/>
      <c r="S38" s="159"/>
      <c r="T38" s="159"/>
      <c r="U38" s="159"/>
      <c r="V38" s="159"/>
      <c r="W38" s="159"/>
      <c r="X38" s="159"/>
      <c r="Y38" s="150"/>
      <c r="Z38" s="150"/>
      <c r="AA38" s="150"/>
      <c r="AB38" s="150"/>
      <c r="AC38" s="150"/>
      <c r="AD38" s="150"/>
      <c r="AE38" s="150"/>
      <c r="AF38" s="150"/>
      <c r="AG38" s="150" t="s">
        <v>334</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67">
        <v>14</v>
      </c>
      <c r="B39" s="168" t="s">
        <v>371</v>
      </c>
      <c r="C39" s="177" t="s">
        <v>372</v>
      </c>
      <c r="D39" s="169" t="s">
        <v>318</v>
      </c>
      <c r="E39" s="170">
        <v>12.36</v>
      </c>
      <c r="F39" s="171">
        <f>H39+J39</f>
        <v>0</v>
      </c>
      <c r="G39" s="171">
        <f>ROUND(E39*F39,2)</f>
        <v>0</v>
      </c>
      <c r="H39" s="172"/>
      <c r="I39" s="171">
        <f>ROUND(E39*H39,2)</f>
        <v>0</v>
      </c>
      <c r="J39" s="172"/>
      <c r="K39" s="171">
        <f>ROUND(E39*J39,2)</f>
        <v>0</v>
      </c>
      <c r="L39" s="171">
        <v>15</v>
      </c>
      <c r="M39" s="173">
        <f>G39*(1+L39/100)</f>
        <v>0</v>
      </c>
      <c r="N39" s="159">
        <v>4.9869999999999998E-2</v>
      </c>
      <c r="O39" s="159">
        <f>ROUND(E39*N39,2)</f>
        <v>0.62</v>
      </c>
      <c r="P39" s="159">
        <v>0</v>
      </c>
      <c r="Q39" s="159">
        <f>ROUND(E39*P39,2)</f>
        <v>0</v>
      </c>
      <c r="R39" s="159"/>
      <c r="S39" s="159" t="s">
        <v>223</v>
      </c>
      <c r="T39" s="159" t="s">
        <v>223</v>
      </c>
      <c r="U39" s="159">
        <v>2.0310000000000001</v>
      </c>
      <c r="V39" s="159">
        <f>ROUND(E39*U39,2)</f>
        <v>25.1</v>
      </c>
      <c r="W39" s="159"/>
      <c r="X39" s="159" t="s">
        <v>268</v>
      </c>
      <c r="Y39" s="150"/>
      <c r="Z39" s="150"/>
      <c r="AA39" s="150"/>
      <c r="AB39" s="150"/>
      <c r="AC39" s="150"/>
      <c r="AD39" s="150"/>
      <c r="AE39" s="150"/>
      <c r="AF39" s="150"/>
      <c r="AG39" s="150" t="s">
        <v>332</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57"/>
      <c r="B40" s="158"/>
      <c r="C40" s="191" t="s">
        <v>373</v>
      </c>
      <c r="D40" s="189"/>
      <c r="E40" s="190">
        <v>12.36</v>
      </c>
      <c r="F40" s="159"/>
      <c r="G40" s="159"/>
      <c r="H40" s="159"/>
      <c r="I40" s="159"/>
      <c r="J40" s="159"/>
      <c r="K40" s="159"/>
      <c r="L40" s="159"/>
      <c r="M40" s="159"/>
      <c r="N40" s="159"/>
      <c r="O40" s="159"/>
      <c r="P40" s="159"/>
      <c r="Q40" s="159"/>
      <c r="R40" s="159"/>
      <c r="S40" s="159"/>
      <c r="T40" s="159"/>
      <c r="U40" s="159"/>
      <c r="V40" s="159"/>
      <c r="W40" s="159"/>
      <c r="X40" s="159"/>
      <c r="Y40" s="150"/>
      <c r="Z40" s="150"/>
      <c r="AA40" s="150"/>
      <c r="AB40" s="150"/>
      <c r="AC40" s="150"/>
      <c r="AD40" s="150"/>
      <c r="AE40" s="150"/>
      <c r="AF40" s="150"/>
      <c r="AG40" s="150" t="s">
        <v>334</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67">
        <v>15</v>
      </c>
      <c r="B41" s="168" t="s">
        <v>374</v>
      </c>
      <c r="C41" s="177" t="s">
        <v>375</v>
      </c>
      <c r="D41" s="169" t="s">
        <v>318</v>
      </c>
      <c r="E41" s="170">
        <v>56.78</v>
      </c>
      <c r="F41" s="171">
        <f>H41+J41</f>
        <v>0</v>
      </c>
      <c r="G41" s="171">
        <f>ROUND(E41*F41,2)</f>
        <v>0</v>
      </c>
      <c r="H41" s="172"/>
      <c r="I41" s="171">
        <f>ROUND(E41*H41,2)</f>
        <v>0</v>
      </c>
      <c r="J41" s="172"/>
      <c r="K41" s="171">
        <f>ROUND(E41*J41,2)</f>
        <v>0</v>
      </c>
      <c r="L41" s="171">
        <v>15</v>
      </c>
      <c r="M41" s="173">
        <f>G41*(1+L41/100)</f>
        <v>0</v>
      </c>
      <c r="N41" s="159">
        <v>0.11666</v>
      </c>
      <c r="O41" s="159">
        <f>ROUND(E41*N41,2)</f>
        <v>6.62</v>
      </c>
      <c r="P41" s="159">
        <v>0</v>
      </c>
      <c r="Q41" s="159">
        <f>ROUND(E41*P41,2)</f>
        <v>0</v>
      </c>
      <c r="R41" s="159"/>
      <c r="S41" s="159" t="s">
        <v>223</v>
      </c>
      <c r="T41" s="159" t="s">
        <v>224</v>
      </c>
      <c r="U41" s="159">
        <v>0.57299999999999995</v>
      </c>
      <c r="V41" s="159">
        <f>ROUND(E41*U41,2)</f>
        <v>32.53</v>
      </c>
      <c r="W41" s="159"/>
      <c r="X41" s="159" t="s">
        <v>268</v>
      </c>
      <c r="Y41" s="150"/>
      <c r="Z41" s="150"/>
      <c r="AA41" s="150"/>
      <c r="AB41" s="150"/>
      <c r="AC41" s="150"/>
      <c r="AD41" s="150"/>
      <c r="AE41" s="150"/>
      <c r="AF41" s="150"/>
      <c r="AG41" s="150" t="s">
        <v>269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7"/>
      <c r="B42" s="158"/>
      <c r="C42" s="191" t="s">
        <v>376</v>
      </c>
      <c r="D42" s="189"/>
      <c r="E42" s="190">
        <v>68.180000000000007</v>
      </c>
      <c r="F42" s="159"/>
      <c r="G42" s="159"/>
      <c r="H42" s="159"/>
      <c r="I42" s="159"/>
      <c r="J42" s="159"/>
      <c r="K42" s="159"/>
      <c r="L42" s="159"/>
      <c r="M42" s="159"/>
      <c r="N42" s="159"/>
      <c r="O42" s="159"/>
      <c r="P42" s="159"/>
      <c r="Q42" s="159"/>
      <c r="R42" s="159"/>
      <c r="S42" s="159"/>
      <c r="T42" s="159"/>
      <c r="U42" s="159"/>
      <c r="V42" s="159"/>
      <c r="W42" s="159"/>
      <c r="X42" s="159"/>
      <c r="Y42" s="150"/>
      <c r="Z42" s="150"/>
      <c r="AA42" s="150"/>
      <c r="AB42" s="150"/>
      <c r="AC42" s="150"/>
      <c r="AD42" s="150"/>
      <c r="AE42" s="150"/>
      <c r="AF42" s="150"/>
      <c r="AG42" s="150" t="s">
        <v>334</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1" t="s">
        <v>377</v>
      </c>
      <c r="D43" s="189"/>
      <c r="E43" s="190">
        <v>-11.4</v>
      </c>
      <c r="F43" s="159"/>
      <c r="G43" s="159"/>
      <c r="H43" s="159"/>
      <c r="I43" s="159"/>
      <c r="J43" s="159"/>
      <c r="K43" s="159"/>
      <c r="L43" s="159"/>
      <c r="M43" s="159"/>
      <c r="N43" s="159"/>
      <c r="O43" s="159"/>
      <c r="P43" s="159"/>
      <c r="Q43" s="159"/>
      <c r="R43" s="159"/>
      <c r="S43" s="159"/>
      <c r="T43" s="159"/>
      <c r="U43" s="159"/>
      <c r="V43" s="159"/>
      <c r="W43" s="159"/>
      <c r="X43" s="159"/>
      <c r="Y43" s="150"/>
      <c r="Z43" s="150"/>
      <c r="AA43" s="150"/>
      <c r="AB43" s="150"/>
      <c r="AC43" s="150"/>
      <c r="AD43" s="150"/>
      <c r="AE43" s="150"/>
      <c r="AF43" s="150"/>
      <c r="AG43" s="150" t="s">
        <v>334</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0.399999999999999" outlineLevel="1" x14ac:dyDescent="0.25">
      <c r="A44" s="167">
        <v>16</v>
      </c>
      <c r="B44" s="168" t="s">
        <v>378</v>
      </c>
      <c r="C44" s="177" t="s">
        <v>379</v>
      </c>
      <c r="D44" s="169" t="s">
        <v>318</v>
      </c>
      <c r="E44" s="170">
        <v>7.28</v>
      </c>
      <c r="F44" s="171">
        <f>H44+J44</f>
        <v>0</v>
      </c>
      <c r="G44" s="171">
        <f>ROUND(E44*F44,2)</f>
        <v>0</v>
      </c>
      <c r="H44" s="172"/>
      <c r="I44" s="171">
        <f>ROUND(E44*H44,2)</f>
        <v>0</v>
      </c>
      <c r="J44" s="172"/>
      <c r="K44" s="171">
        <f>ROUND(E44*J44,2)</f>
        <v>0</v>
      </c>
      <c r="L44" s="171">
        <v>15</v>
      </c>
      <c r="M44" s="173">
        <f>G44*(1+L44/100)</f>
        <v>0</v>
      </c>
      <c r="N44" s="159">
        <v>1.223E-2</v>
      </c>
      <c r="O44" s="159">
        <f>ROUND(E44*N44,2)</f>
        <v>0.09</v>
      </c>
      <c r="P44" s="159">
        <v>0</v>
      </c>
      <c r="Q44" s="159">
        <f>ROUND(E44*P44,2)</f>
        <v>0</v>
      </c>
      <c r="R44" s="159"/>
      <c r="S44" s="159" t="s">
        <v>223</v>
      </c>
      <c r="T44" s="159" t="s">
        <v>224</v>
      </c>
      <c r="U44" s="159">
        <v>0.89205000000000001</v>
      </c>
      <c r="V44" s="159">
        <f>ROUND(E44*U44,2)</f>
        <v>6.49</v>
      </c>
      <c r="W44" s="159"/>
      <c r="X44" s="159" t="s">
        <v>268</v>
      </c>
      <c r="Y44" s="150"/>
      <c r="Z44" s="150"/>
      <c r="AA44" s="150"/>
      <c r="AB44" s="150"/>
      <c r="AC44" s="150"/>
      <c r="AD44" s="150"/>
      <c r="AE44" s="150"/>
      <c r="AF44" s="150"/>
      <c r="AG44" s="150" t="s">
        <v>269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57"/>
      <c r="B45" s="158"/>
      <c r="C45" s="191" t="s">
        <v>380</v>
      </c>
      <c r="D45" s="189"/>
      <c r="E45" s="190">
        <v>7.28</v>
      </c>
      <c r="F45" s="159"/>
      <c r="G45" s="159"/>
      <c r="H45" s="159"/>
      <c r="I45" s="159"/>
      <c r="J45" s="159"/>
      <c r="K45" s="159"/>
      <c r="L45" s="159"/>
      <c r="M45" s="159"/>
      <c r="N45" s="159"/>
      <c r="O45" s="159"/>
      <c r="P45" s="159"/>
      <c r="Q45" s="159"/>
      <c r="R45" s="159"/>
      <c r="S45" s="159"/>
      <c r="T45" s="159"/>
      <c r="U45" s="159"/>
      <c r="V45" s="159"/>
      <c r="W45" s="159"/>
      <c r="X45" s="159"/>
      <c r="Y45" s="150"/>
      <c r="Z45" s="150"/>
      <c r="AA45" s="150"/>
      <c r="AB45" s="150"/>
      <c r="AC45" s="150"/>
      <c r="AD45" s="150"/>
      <c r="AE45" s="150"/>
      <c r="AF45" s="150"/>
      <c r="AG45" s="150" t="s">
        <v>334</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67">
        <v>17</v>
      </c>
      <c r="B46" s="168" t="s">
        <v>381</v>
      </c>
      <c r="C46" s="177" t="s">
        <v>382</v>
      </c>
      <c r="D46" s="169" t="s">
        <v>318</v>
      </c>
      <c r="E46" s="170">
        <v>56.28</v>
      </c>
      <c r="F46" s="171">
        <f>H46+J46</f>
        <v>0</v>
      </c>
      <c r="G46" s="171">
        <f>ROUND(E46*F46,2)</f>
        <v>0</v>
      </c>
      <c r="H46" s="172"/>
      <c r="I46" s="171">
        <f>ROUND(E46*H46,2)</f>
        <v>0</v>
      </c>
      <c r="J46" s="172"/>
      <c r="K46" s="171">
        <f>ROUND(E46*J46,2)</f>
        <v>0</v>
      </c>
      <c r="L46" s="171">
        <v>15</v>
      </c>
      <c r="M46" s="173">
        <f>G46*(1+L46/100)</f>
        <v>0</v>
      </c>
      <c r="N46" s="159">
        <v>0.12182999999999999</v>
      </c>
      <c r="O46" s="159">
        <f>ROUND(E46*N46,2)</f>
        <v>6.86</v>
      </c>
      <c r="P46" s="159">
        <v>0</v>
      </c>
      <c r="Q46" s="159">
        <f>ROUND(E46*P46,2)</f>
        <v>0</v>
      </c>
      <c r="R46" s="159"/>
      <c r="S46" s="159" t="s">
        <v>223</v>
      </c>
      <c r="T46" s="159" t="s">
        <v>224</v>
      </c>
      <c r="U46" s="159">
        <v>0.67400000000000004</v>
      </c>
      <c r="V46" s="159">
        <f>ROUND(E46*U46,2)</f>
        <v>37.93</v>
      </c>
      <c r="W46" s="159"/>
      <c r="X46" s="159" t="s">
        <v>268</v>
      </c>
      <c r="Y46" s="150"/>
      <c r="Z46" s="150"/>
      <c r="AA46" s="150"/>
      <c r="AB46" s="150"/>
      <c r="AC46" s="150"/>
      <c r="AD46" s="150"/>
      <c r="AE46" s="150"/>
      <c r="AF46" s="150"/>
      <c r="AG46" s="150" t="s">
        <v>332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57"/>
      <c r="B47" s="158"/>
      <c r="C47" s="191" t="s">
        <v>383</v>
      </c>
      <c r="D47" s="189"/>
      <c r="E47" s="190">
        <v>56.28</v>
      </c>
      <c r="F47" s="159"/>
      <c r="G47" s="159"/>
      <c r="H47" s="159"/>
      <c r="I47" s="159"/>
      <c r="J47" s="159"/>
      <c r="K47" s="159"/>
      <c r="L47" s="159"/>
      <c r="M47" s="159"/>
      <c r="N47" s="159"/>
      <c r="O47" s="159"/>
      <c r="P47" s="159"/>
      <c r="Q47" s="159"/>
      <c r="R47" s="159"/>
      <c r="S47" s="159"/>
      <c r="T47" s="159"/>
      <c r="U47" s="159"/>
      <c r="V47" s="159"/>
      <c r="W47" s="159"/>
      <c r="X47" s="159"/>
      <c r="Y47" s="150"/>
      <c r="Z47" s="150"/>
      <c r="AA47" s="150"/>
      <c r="AB47" s="150"/>
      <c r="AC47" s="150"/>
      <c r="AD47" s="150"/>
      <c r="AE47" s="150"/>
      <c r="AF47" s="150"/>
      <c r="AG47" s="150" t="s">
        <v>334</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67">
        <v>18</v>
      </c>
      <c r="B48" s="168" t="s">
        <v>384</v>
      </c>
      <c r="C48" s="177" t="s">
        <v>385</v>
      </c>
      <c r="D48" s="169" t="s">
        <v>318</v>
      </c>
      <c r="E48" s="170">
        <v>2.64</v>
      </c>
      <c r="F48" s="171">
        <f>H48+J48</f>
        <v>0</v>
      </c>
      <c r="G48" s="171">
        <f>ROUND(E48*F48,2)</f>
        <v>0</v>
      </c>
      <c r="H48" s="172"/>
      <c r="I48" s="171">
        <f>ROUND(E48*H48,2)</f>
        <v>0</v>
      </c>
      <c r="J48" s="172"/>
      <c r="K48" s="171">
        <f>ROUND(E48*J48,2)</f>
        <v>0</v>
      </c>
      <c r="L48" s="171">
        <v>15</v>
      </c>
      <c r="M48" s="173">
        <f>G48*(1+L48/100)</f>
        <v>0</v>
      </c>
      <c r="N48" s="159">
        <v>0.15931000000000001</v>
      </c>
      <c r="O48" s="159">
        <f>ROUND(E48*N48,2)</f>
        <v>0.42</v>
      </c>
      <c r="P48" s="159">
        <v>0</v>
      </c>
      <c r="Q48" s="159">
        <f>ROUND(E48*P48,2)</f>
        <v>0</v>
      </c>
      <c r="R48" s="159"/>
      <c r="S48" s="159" t="s">
        <v>223</v>
      </c>
      <c r="T48" s="159" t="s">
        <v>224</v>
      </c>
      <c r="U48" s="159">
        <v>0.70399999999999996</v>
      </c>
      <c r="V48" s="159">
        <f>ROUND(E48*U48,2)</f>
        <v>1.86</v>
      </c>
      <c r="W48" s="159"/>
      <c r="X48" s="159" t="s">
        <v>268</v>
      </c>
      <c r="Y48" s="150"/>
      <c r="Z48" s="150"/>
      <c r="AA48" s="150"/>
      <c r="AB48" s="150"/>
      <c r="AC48" s="150"/>
      <c r="AD48" s="150"/>
      <c r="AE48" s="150"/>
      <c r="AF48" s="150"/>
      <c r="AG48" s="150" t="s">
        <v>332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57"/>
      <c r="B49" s="158"/>
      <c r="C49" s="191" t="s">
        <v>386</v>
      </c>
      <c r="D49" s="189"/>
      <c r="E49" s="190">
        <v>2.64</v>
      </c>
      <c r="F49" s="159"/>
      <c r="G49" s="159"/>
      <c r="H49" s="159"/>
      <c r="I49" s="159"/>
      <c r="J49" s="159"/>
      <c r="K49" s="159"/>
      <c r="L49" s="159"/>
      <c r="M49" s="159"/>
      <c r="N49" s="159"/>
      <c r="O49" s="159"/>
      <c r="P49" s="159"/>
      <c r="Q49" s="159"/>
      <c r="R49" s="159"/>
      <c r="S49" s="159"/>
      <c r="T49" s="159"/>
      <c r="U49" s="159"/>
      <c r="V49" s="159"/>
      <c r="W49" s="159"/>
      <c r="X49" s="159"/>
      <c r="Y49" s="150"/>
      <c r="Z49" s="150"/>
      <c r="AA49" s="150"/>
      <c r="AB49" s="150"/>
      <c r="AC49" s="150"/>
      <c r="AD49" s="150"/>
      <c r="AE49" s="150"/>
      <c r="AF49" s="150"/>
      <c r="AG49" s="150" t="s">
        <v>334</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67">
        <v>19</v>
      </c>
      <c r="B50" s="168" t="s">
        <v>387</v>
      </c>
      <c r="C50" s="177" t="s">
        <v>388</v>
      </c>
      <c r="D50" s="169" t="s">
        <v>318</v>
      </c>
      <c r="E50" s="170">
        <v>2.04</v>
      </c>
      <c r="F50" s="171">
        <f>H50+J50</f>
        <v>0</v>
      </c>
      <c r="G50" s="171">
        <f>ROUND(E50*F50,2)</f>
        <v>0</v>
      </c>
      <c r="H50" s="172"/>
      <c r="I50" s="171">
        <f>ROUND(E50*H50,2)</f>
        <v>0</v>
      </c>
      <c r="J50" s="172"/>
      <c r="K50" s="171">
        <f>ROUND(E50*J50,2)</f>
        <v>0</v>
      </c>
      <c r="L50" s="171">
        <v>15</v>
      </c>
      <c r="M50" s="173">
        <f>G50*(1+L50/100)</f>
        <v>0</v>
      </c>
      <c r="N50" s="159">
        <v>5.3499999999999997E-3</v>
      </c>
      <c r="O50" s="159">
        <f>ROUND(E50*N50,2)</f>
        <v>0.01</v>
      </c>
      <c r="P50" s="159">
        <v>0</v>
      </c>
      <c r="Q50" s="159">
        <f>ROUND(E50*P50,2)</f>
        <v>0</v>
      </c>
      <c r="R50" s="159"/>
      <c r="S50" s="159" t="s">
        <v>223</v>
      </c>
      <c r="T50" s="159" t="s">
        <v>224</v>
      </c>
      <c r="U50" s="159">
        <v>0.77500000000000002</v>
      </c>
      <c r="V50" s="159">
        <f>ROUND(E50*U50,2)</f>
        <v>1.58</v>
      </c>
      <c r="W50" s="159"/>
      <c r="X50" s="159" t="s">
        <v>268</v>
      </c>
      <c r="Y50" s="150"/>
      <c r="Z50" s="150"/>
      <c r="AA50" s="150"/>
      <c r="AB50" s="150"/>
      <c r="AC50" s="150"/>
      <c r="AD50" s="150"/>
      <c r="AE50" s="150"/>
      <c r="AF50" s="150"/>
      <c r="AG50" s="150" t="s">
        <v>269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57"/>
      <c r="B51" s="158"/>
      <c r="C51" s="191" t="s">
        <v>389</v>
      </c>
      <c r="D51" s="189"/>
      <c r="E51" s="190">
        <v>2.04</v>
      </c>
      <c r="F51" s="159"/>
      <c r="G51" s="159"/>
      <c r="H51" s="159"/>
      <c r="I51" s="159"/>
      <c r="J51" s="159"/>
      <c r="K51" s="159"/>
      <c r="L51" s="159"/>
      <c r="M51" s="159"/>
      <c r="N51" s="159"/>
      <c r="O51" s="159"/>
      <c r="P51" s="159"/>
      <c r="Q51" s="159"/>
      <c r="R51" s="159"/>
      <c r="S51" s="159"/>
      <c r="T51" s="159"/>
      <c r="U51" s="159"/>
      <c r="V51" s="159"/>
      <c r="W51" s="159"/>
      <c r="X51" s="159"/>
      <c r="Y51" s="150"/>
      <c r="Z51" s="150"/>
      <c r="AA51" s="150"/>
      <c r="AB51" s="150"/>
      <c r="AC51" s="150"/>
      <c r="AD51" s="150"/>
      <c r="AE51" s="150"/>
      <c r="AF51" s="150"/>
      <c r="AG51" s="150" t="s">
        <v>334</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1">
        <v>20</v>
      </c>
      <c r="B52" s="182" t="s">
        <v>390</v>
      </c>
      <c r="C52" s="188" t="s">
        <v>391</v>
      </c>
      <c r="D52" s="183" t="s">
        <v>318</v>
      </c>
      <c r="E52" s="184">
        <v>2.04</v>
      </c>
      <c r="F52" s="185">
        <f>H52+J52</f>
        <v>0</v>
      </c>
      <c r="G52" s="185">
        <f>ROUND(E52*F52,2)</f>
        <v>0</v>
      </c>
      <c r="H52" s="186"/>
      <c r="I52" s="185">
        <f>ROUND(E52*H52,2)</f>
        <v>0</v>
      </c>
      <c r="J52" s="186"/>
      <c r="K52" s="185">
        <f>ROUND(E52*J52,2)</f>
        <v>0</v>
      </c>
      <c r="L52" s="185">
        <v>15</v>
      </c>
      <c r="M52" s="187">
        <f>G52*(1+L52/100)</f>
        <v>0</v>
      </c>
      <c r="N52" s="159">
        <v>0</v>
      </c>
      <c r="O52" s="159">
        <f>ROUND(E52*N52,2)</f>
        <v>0</v>
      </c>
      <c r="P52" s="159">
        <v>0</v>
      </c>
      <c r="Q52" s="159">
        <f>ROUND(E52*P52,2)</f>
        <v>0</v>
      </c>
      <c r="R52" s="159"/>
      <c r="S52" s="159" t="s">
        <v>223</v>
      </c>
      <c r="T52" s="159" t="s">
        <v>224</v>
      </c>
      <c r="U52" s="159">
        <v>0.27</v>
      </c>
      <c r="V52" s="159">
        <f>ROUND(E52*U52,2)</f>
        <v>0.55000000000000004</v>
      </c>
      <c r="W52" s="159"/>
      <c r="X52" s="159" t="s">
        <v>268</v>
      </c>
      <c r="Y52" s="150"/>
      <c r="Z52" s="150"/>
      <c r="AA52" s="150"/>
      <c r="AB52" s="150"/>
      <c r="AC52" s="150"/>
      <c r="AD52" s="150"/>
      <c r="AE52" s="150"/>
      <c r="AF52" s="150"/>
      <c r="AG52" s="150" t="s">
        <v>269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67">
        <v>21</v>
      </c>
      <c r="B53" s="168" t="s">
        <v>392</v>
      </c>
      <c r="C53" s="177" t="s">
        <v>393</v>
      </c>
      <c r="D53" s="169" t="s">
        <v>288</v>
      </c>
      <c r="E53" s="170">
        <v>14.1</v>
      </c>
      <c r="F53" s="171">
        <f>H53+J53</f>
        <v>0</v>
      </c>
      <c r="G53" s="171">
        <f>ROUND(E53*F53,2)</f>
        <v>0</v>
      </c>
      <c r="H53" s="172"/>
      <c r="I53" s="171">
        <f>ROUND(E53*H53,2)</f>
        <v>0</v>
      </c>
      <c r="J53" s="172"/>
      <c r="K53" s="171">
        <f>ROUND(E53*J53,2)</f>
        <v>0</v>
      </c>
      <c r="L53" s="171">
        <v>15</v>
      </c>
      <c r="M53" s="173">
        <f>G53*(1+L53/100)</f>
        <v>0</v>
      </c>
      <c r="N53" s="159">
        <v>1.31E-3</v>
      </c>
      <c r="O53" s="159">
        <f>ROUND(E53*N53,2)</f>
        <v>0.02</v>
      </c>
      <c r="P53" s="159">
        <v>0</v>
      </c>
      <c r="Q53" s="159">
        <f>ROUND(E53*P53,2)</f>
        <v>0</v>
      </c>
      <c r="R53" s="159"/>
      <c r="S53" s="159" t="s">
        <v>223</v>
      </c>
      <c r="T53" s="159" t="s">
        <v>223</v>
      </c>
      <c r="U53" s="159">
        <v>0.79700000000000004</v>
      </c>
      <c r="V53" s="159">
        <f>ROUND(E53*U53,2)</f>
        <v>11.24</v>
      </c>
      <c r="W53" s="159"/>
      <c r="X53" s="159" t="s">
        <v>268</v>
      </c>
      <c r="Y53" s="150"/>
      <c r="Z53" s="150"/>
      <c r="AA53" s="150"/>
      <c r="AB53" s="150"/>
      <c r="AC53" s="150"/>
      <c r="AD53" s="150"/>
      <c r="AE53" s="150"/>
      <c r="AF53" s="150"/>
      <c r="AG53" s="150" t="s">
        <v>332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57"/>
      <c r="B54" s="158"/>
      <c r="C54" s="191" t="s">
        <v>394</v>
      </c>
      <c r="D54" s="189"/>
      <c r="E54" s="190">
        <v>14.1</v>
      </c>
      <c r="F54" s="159"/>
      <c r="G54" s="159"/>
      <c r="H54" s="159"/>
      <c r="I54" s="159"/>
      <c r="J54" s="159"/>
      <c r="K54" s="159"/>
      <c r="L54" s="159"/>
      <c r="M54" s="159"/>
      <c r="N54" s="159"/>
      <c r="O54" s="159"/>
      <c r="P54" s="159"/>
      <c r="Q54" s="159"/>
      <c r="R54" s="159"/>
      <c r="S54" s="159"/>
      <c r="T54" s="159"/>
      <c r="U54" s="159"/>
      <c r="V54" s="159"/>
      <c r="W54" s="159"/>
      <c r="X54" s="159"/>
      <c r="Y54" s="150"/>
      <c r="Z54" s="150"/>
      <c r="AA54" s="150"/>
      <c r="AB54" s="150"/>
      <c r="AC54" s="150"/>
      <c r="AD54" s="150"/>
      <c r="AE54" s="150"/>
      <c r="AF54" s="150"/>
      <c r="AG54" s="150" t="s">
        <v>334</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67">
        <v>22</v>
      </c>
      <c r="B55" s="168" t="s">
        <v>395</v>
      </c>
      <c r="C55" s="177" t="s">
        <v>396</v>
      </c>
      <c r="D55" s="169" t="s">
        <v>331</v>
      </c>
      <c r="E55" s="170">
        <v>0.36959999999999998</v>
      </c>
      <c r="F55" s="171">
        <f>H55+J55</f>
        <v>0</v>
      </c>
      <c r="G55" s="171">
        <f>ROUND(E55*F55,2)</f>
        <v>0</v>
      </c>
      <c r="H55" s="172"/>
      <c r="I55" s="171">
        <f>ROUND(E55*H55,2)</f>
        <v>0</v>
      </c>
      <c r="J55" s="172"/>
      <c r="K55" s="171">
        <f>ROUND(E55*J55,2)</f>
        <v>0</v>
      </c>
      <c r="L55" s="171">
        <v>15</v>
      </c>
      <c r="M55" s="173">
        <f>G55*(1+L55/100)</f>
        <v>0</v>
      </c>
      <c r="N55" s="159">
        <v>0</v>
      </c>
      <c r="O55" s="159">
        <f>ROUND(E55*N55,2)</f>
        <v>0</v>
      </c>
      <c r="P55" s="159">
        <v>0</v>
      </c>
      <c r="Q55" s="159">
        <f>ROUND(E55*P55,2)</f>
        <v>0</v>
      </c>
      <c r="R55" s="159"/>
      <c r="S55" s="159" t="s">
        <v>267</v>
      </c>
      <c r="T55" s="159" t="s">
        <v>224</v>
      </c>
      <c r="U55" s="159">
        <v>0</v>
      </c>
      <c r="V55" s="159">
        <f>ROUND(E55*U55,2)</f>
        <v>0</v>
      </c>
      <c r="W55" s="159"/>
      <c r="X55" s="159" t="s">
        <v>268</v>
      </c>
      <c r="Y55" s="150"/>
      <c r="Z55" s="150"/>
      <c r="AA55" s="150"/>
      <c r="AB55" s="150"/>
      <c r="AC55" s="150"/>
      <c r="AD55" s="150"/>
      <c r="AE55" s="150"/>
      <c r="AF55" s="150"/>
      <c r="AG55" s="150" t="s">
        <v>332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57"/>
      <c r="B56" s="158"/>
      <c r="C56" s="191" t="s">
        <v>397</v>
      </c>
      <c r="D56" s="189"/>
      <c r="E56" s="190">
        <v>0.37</v>
      </c>
      <c r="F56" s="159"/>
      <c r="G56" s="159"/>
      <c r="H56" s="159"/>
      <c r="I56" s="159"/>
      <c r="J56" s="159"/>
      <c r="K56" s="159"/>
      <c r="L56" s="159"/>
      <c r="M56" s="159"/>
      <c r="N56" s="159"/>
      <c r="O56" s="159"/>
      <c r="P56" s="159"/>
      <c r="Q56" s="159"/>
      <c r="R56" s="159"/>
      <c r="S56" s="159"/>
      <c r="T56" s="159"/>
      <c r="U56" s="159"/>
      <c r="V56" s="159"/>
      <c r="W56" s="159"/>
      <c r="X56" s="159"/>
      <c r="Y56" s="150"/>
      <c r="Z56" s="150"/>
      <c r="AA56" s="150"/>
      <c r="AB56" s="150"/>
      <c r="AC56" s="150"/>
      <c r="AD56" s="150"/>
      <c r="AE56" s="150"/>
      <c r="AF56" s="150"/>
      <c r="AG56" s="150" t="s">
        <v>334</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67">
        <v>23</v>
      </c>
      <c r="B57" s="168" t="s">
        <v>503</v>
      </c>
      <c r="C57" s="177" t="s">
        <v>1968</v>
      </c>
      <c r="D57" s="169" t="s">
        <v>342</v>
      </c>
      <c r="E57" s="170">
        <v>0.22517999999999999</v>
      </c>
      <c r="F57" s="171">
        <f>H57+J57</f>
        <v>0</v>
      </c>
      <c r="G57" s="171">
        <f>ROUND(E57*F57,2)</f>
        <v>0</v>
      </c>
      <c r="H57" s="172"/>
      <c r="I57" s="171">
        <f>ROUND(E57*H57,2)</f>
        <v>0</v>
      </c>
      <c r="J57" s="172"/>
      <c r="K57" s="171">
        <f>ROUND(E57*J57,2)</f>
        <v>0</v>
      </c>
      <c r="L57" s="171">
        <v>15</v>
      </c>
      <c r="M57" s="173">
        <f>G57*(1+L57/100)</f>
        <v>0</v>
      </c>
      <c r="N57" s="159">
        <v>0</v>
      </c>
      <c r="O57" s="159">
        <f>ROUND(E57*N57,2)</f>
        <v>0</v>
      </c>
      <c r="P57" s="159">
        <v>0</v>
      </c>
      <c r="Q57" s="159">
        <f>ROUND(E57*P57,2)</f>
        <v>0</v>
      </c>
      <c r="R57" s="159"/>
      <c r="S57" s="159" t="s">
        <v>267</v>
      </c>
      <c r="T57" s="159" t="s">
        <v>224</v>
      </c>
      <c r="U57" s="159">
        <v>0</v>
      </c>
      <c r="V57" s="159">
        <f>ROUND(E57*U57,2)</f>
        <v>0</v>
      </c>
      <c r="W57" s="159"/>
      <c r="X57" s="159" t="s">
        <v>268</v>
      </c>
      <c r="Y57" s="150"/>
      <c r="Z57" s="150"/>
      <c r="AA57" s="150"/>
      <c r="AB57" s="150"/>
      <c r="AC57" s="150"/>
      <c r="AD57" s="150"/>
      <c r="AE57" s="150"/>
      <c r="AF57" s="150"/>
      <c r="AG57" s="150" t="s">
        <v>332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57"/>
      <c r="B58" s="158"/>
      <c r="C58" s="191" t="s">
        <v>1972</v>
      </c>
      <c r="D58" s="189"/>
      <c r="E58" s="190">
        <v>0.22517999999999999</v>
      </c>
      <c r="F58" s="159"/>
      <c r="G58" s="159"/>
      <c r="H58" s="159"/>
      <c r="I58" s="159"/>
      <c r="J58" s="159"/>
      <c r="K58" s="159"/>
      <c r="L58" s="159"/>
      <c r="M58" s="159"/>
      <c r="N58" s="159"/>
      <c r="O58" s="159"/>
      <c r="P58" s="159"/>
      <c r="Q58" s="159"/>
      <c r="R58" s="159"/>
      <c r="S58" s="159"/>
      <c r="T58" s="159"/>
      <c r="U58" s="159"/>
      <c r="V58" s="159"/>
      <c r="W58" s="159"/>
      <c r="X58" s="159"/>
      <c r="Y58" s="150"/>
      <c r="Z58" s="150"/>
      <c r="AA58" s="150"/>
      <c r="AB58" s="150"/>
      <c r="AC58" s="150"/>
      <c r="AD58" s="150"/>
      <c r="AE58" s="150"/>
      <c r="AF58" s="150"/>
      <c r="AG58" s="150" t="s">
        <v>334</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x14ac:dyDescent="0.25">
      <c r="A59" s="161" t="s">
        <v>218</v>
      </c>
      <c r="B59" s="162" t="s">
        <v>120</v>
      </c>
      <c r="C59" s="176" t="s">
        <v>119</v>
      </c>
      <c r="D59" s="163"/>
      <c r="E59" s="164"/>
      <c r="F59" s="165"/>
      <c r="G59" s="165">
        <f>SUMIF(AG60:AG124,"&lt;&gt;NOR",G60:G124)</f>
        <v>0</v>
      </c>
      <c r="H59" s="165"/>
      <c r="I59" s="165">
        <f>SUM(I60:I124)</f>
        <v>0</v>
      </c>
      <c r="J59" s="165"/>
      <c r="K59" s="165">
        <f>SUM(K60:K124)</f>
        <v>0</v>
      </c>
      <c r="L59" s="165"/>
      <c r="M59" s="166">
        <f>SUM(M60:M124)</f>
        <v>0</v>
      </c>
      <c r="N59" s="160"/>
      <c r="O59" s="160">
        <f>SUM(O60:O124)</f>
        <v>15.829999999999998</v>
      </c>
      <c r="P59" s="160"/>
      <c r="Q59" s="160">
        <f>SUM(Q60:Q124)</f>
        <v>0</v>
      </c>
      <c r="R59" s="160"/>
      <c r="S59" s="160"/>
      <c r="T59" s="160"/>
      <c r="U59" s="160"/>
      <c r="V59" s="160">
        <f>SUM(V60:V124)</f>
        <v>770.15000000000009</v>
      </c>
      <c r="W59" s="160"/>
      <c r="X59" s="160"/>
      <c r="AG59" t="s">
        <v>219</v>
      </c>
    </row>
    <row r="60" spans="1:60" ht="20.399999999999999" outlineLevel="1" x14ac:dyDescent="0.25">
      <c r="A60" s="167">
        <v>24</v>
      </c>
      <c r="B60" s="168" t="s">
        <v>404</v>
      </c>
      <c r="C60" s="177" t="s">
        <v>405</v>
      </c>
      <c r="D60" s="169" t="s">
        <v>318</v>
      </c>
      <c r="E60" s="170">
        <v>32.415999999999997</v>
      </c>
      <c r="F60" s="171">
        <f>H60+J60</f>
        <v>0</v>
      </c>
      <c r="G60" s="171">
        <f>ROUND(E60*F60,2)</f>
        <v>0</v>
      </c>
      <c r="H60" s="172"/>
      <c r="I60" s="171">
        <f>ROUND(E60*H60,2)</f>
        <v>0</v>
      </c>
      <c r="J60" s="172"/>
      <c r="K60" s="171">
        <f>ROUND(E60*J60,2)</f>
        <v>0</v>
      </c>
      <c r="L60" s="171">
        <v>15</v>
      </c>
      <c r="M60" s="173">
        <f>G60*(1+L60/100)</f>
        <v>0</v>
      </c>
      <c r="N60" s="159">
        <v>3.1510000000000003E-2</v>
      </c>
      <c r="O60" s="159">
        <f>ROUND(E60*N60,2)</f>
        <v>1.02</v>
      </c>
      <c r="P60" s="159">
        <v>0</v>
      </c>
      <c r="Q60" s="159">
        <f>ROUND(E60*P60,2)</f>
        <v>0</v>
      </c>
      <c r="R60" s="159"/>
      <c r="S60" s="159" t="s">
        <v>223</v>
      </c>
      <c r="T60" s="159" t="s">
        <v>224</v>
      </c>
      <c r="U60" s="159">
        <v>1.1779999999999999</v>
      </c>
      <c r="V60" s="159">
        <f>ROUND(E60*U60,2)</f>
        <v>38.19</v>
      </c>
      <c r="W60" s="159"/>
      <c r="X60" s="159" t="s">
        <v>268</v>
      </c>
      <c r="Y60" s="150"/>
      <c r="Z60" s="150"/>
      <c r="AA60" s="150"/>
      <c r="AB60" s="150"/>
      <c r="AC60" s="150"/>
      <c r="AD60" s="150"/>
      <c r="AE60" s="150"/>
      <c r="AF60" s="150"/>
      <c r="AG60" s="150" t="s">
        <v>332</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57"/>
      <c r="B61" s="158"/>
      <c r="C61" s="191" t="s">
        <v>406</v>
      </c>
      <c r="D61" s="189"/>
      <c r="E61" s="190">
        <v>3.36</v>
      </c>
      <c r="F61" s="159"/>
      <c r="G61" s="159"/>
      <c r="H61" s="159"/>
      <c r="I61" s="159"/>
      <c r="J61" s="159"/>
      <c r="K61" s="159"/>
      <c r="L61" s="159"/>
      <c r="M61" s="159"/>
      <c r="N61" s="159"/>
      <c r="O61" s="159"/>
      <c r="P61" s="159"/>
      <c r="Q61" s="159"/>
      <c r="R61" s="159"/>
      <c r="S61" s="159"/>
      <c r="T61" s="159"/>
      <c r="U61" s="159"/>
      <c r="V61" s="159"/>
      <c r="W61" s="159"/>
      <c r="X61" s="159"/>
      <c r="Y61" s="150"/>
      <c r="Z61" s="150"/>
      <c r="AA61" s="150"/>
      <c r="AB61" s="150"/>
      <c r="AC61" s="150"/>
      <c r="AD61" s="150"/>
      <c r="AE61" s="150"/>
      <c r="AF61" s="150"/>
      <c r="AG61" s="150" t="s">
        <v>334</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57"/>
      <c r="B62" s="158"/>
      <c r="C62" s="191" t="s">
        <v>407</v>
      </c>
      <c r="D62" s="189"/>
      <c r="E62" s="190">
        <v>3.86</v>
      </c>
      <c r="F62" s="159"/>
      <c r="G62" s="159"/>
      <c r="H62" s="159"/>
      <c r="I62" s="159"/>
      <c r="J62" s="159"/>
      <c r="K62" s="159"/>
      <c r="L62" s="159"/>
      <c r="M62" s="159"/>
      <c r="N62" s="159"/>
      <c r="O62" s="159"/>
      <c r="P62" s="159"/>
      <c r="Q62" s="159"/>
      <c r="R62" s="159"/>
      <c r="S62" s="159"/>
      <c r="T62" s="159"/>
      <c r="U62" s="159"/>
      <c r="V62" s="159"/>
      <c r="W62" s="159"/>
      <c r="X62" s="159"/>
      <c r="Y62" s="150"/>
      <c r="Z62" s="150"/>
      <c r="AA62" s="150"/>
      <c r="AB62" s="150"/>
      <c r="AC62" s="150"/>
      <c r="AD62" s="150"/>
      <c r="AE62" s="150"/>
      <c r="AF62" s="150"/>
      <c r="AG62" s="150" t="s">
        <v>334</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57"/>
      <c r="B63" s="158"/>
      <c r="C63" s="191" t="s">
        <v>408</v>
      </c>
      <c r="D63" s="189"/>
      <c r="E63" s="190">
        <v>12.1</v>
      </c>
      <c r="F63" s="159"/>
      <c r="G63" s="159"/>
      <c r="H63" s="159"/>
      <c r="I63" s="159"/>
      <c r="J63" s="159"/>
      <c r="K63" s="159"/>
      <c r="L63" s="159"/>
      <c r="M63" s="159"/>
      <c r="N63" s="159"/>
      <c r="O63" s="159"/>
      <c r="P63" s="159"/>
      <c r="Q63" s="159"/>
      <c r="R63" s="159"/>
      <c r="S63" s="159"/>
      <c r="T63" s="159"/>
      <c r="U63" s="159"/>
      <c r="V63" s="159"/>
      <c r="W63" s="159"/>
      <c r="X63" s="159"/>
      <c r="Y63" s="150"/>
      <c r="Z63" s="150"/>
      <c r="AA63" s="150"/>
      <c r="AB63" s="150"/>
      <c r="AC63" s="150"/>
      <c r="AD63" s="150"/>
      <c r="AE63" s="150"/>
      <c r="AF63" s="150"/>
      <c r="AG63" s="150" t="s">
        <v>334</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57"/>
      <c r="B64" s="158"/>
      <c r="C64" s="191" t="s">
        <v>409</v>
      </c>
      <c r="D64" s="189"/>
      <c r="E64" s="190">
        <v>13.1</v>
      </c>
      <c r="F64" s="159"/>
      <c r="G64" s="159"/>
      <c r="H64" s="159"/>
      <c r="I64" s="159"/>
      <c r="J64" s="159"/>
      <c r="K64" s="159"/>
      <c r="L64" s="159"/>
      <c r="M64" s="159"/>
      <c r="N64" s="159"/>
      <c r="O64" s="159"/>
      <c r="P64" s="159"/>
      <c r="Q64" s="159"/>
      <c r="R64" s="159"/>
      <c r="S64" s="159"/>
      <c r="T64" s="159"/>
      <c r="U64" s="159"/>
      <c r="V64" s="159"/>
      <c r="W64" s="159"/>
      <c r="X64" s="159"/>
      <c r="Y64" s="150"/>
      <c r="Z64" s="150"/>
      <c r="AA64" s="150"/>
      <c r="AB64" s="150"/>
      <c r="AC64" s="150"/>
      <c r="AD64" s="150"/>
      <c r="AE64" s="150"/>
      <c r="AF64" s="150"/>
      <c r="AG64" s="150" t="s">
        <v>334</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ht="20.399999999999999" outlineLevel="1" x14ac:dyDescent="0.25">
      <c r="A65" s="167">
        <v>25</v>
      </c>
      <c r="B65" s="168" t="s">
        <v>404</v>
      </c>
      <c r="C65" s="177" t="s">
        <v>410</v>
      </c>
      <c r="D65" s="169" t="s">
        <v>318</v>
      </c>
      <c r="E65" s="170">
        <v>38.92</v>
      </c>
      <c r="F65" s="171">
        <f>H65+J65</f>
        <v>0</v>
      </c>
      <c r="G65" s="171">
        <f>ROUND(E65*F65,2)</f>
        <v>0</v>
      </c>
      <c r="H65" s="172"/>
      <c r="I65" s="171">
        <f>ROUND(E65*H65,2)</f>
        <v>0</v>
      </c>
      <c r="J65" s="172"/>
      <c r="K65" s="171">
        <f>ROUND(E65*J65,2)</f>
        <v>0</v>
      </c>
      <c r="L65" s="171">
        <v>15</v>
      </c>
      <c r="M65" s="173">
        <f>G65*(1+L65/100)</f>
        <v>0</v>
      </c>
      <c r="N65" s="159">
        <v>3.1510000000000003E-2</v>
      </c>
      <c r="O65" s="159">
        <f>ROUND(E65*N65,2)</f>
        <v>1.23</v>
      </c>
      <c r="P65" s="159">
        <v>0</v>
      </c>
      <c r="Q65" s="159">
        <f>ROUND(E65*P65,2)</f>
        <v>0</v>
      </c>
      <c r="R65" s="159"/>
      <c r="S65" s="159" t="s">
        <v>223</v>
      </c>
      <c r="T65" s="159" t="s">
        <v>224</v>
      </c>
      <c r="U65" s="159">
        <v>1.1779999999999999</v>
      </c>
      <c r="V65" s="159">
        <f>ROUND(E65*U65,2)</f>
        <v>45.85</v>
      </c>
      <c r="W65" s="159"/>
      <c r="X65" s="159" t="s">
        <v>268</v>
      </c>
      <c r="Y65" s="150"/>
      <c r="Z65" s="150"/>
      <c r="AA65" s="150"/>
      <c r="AB65" s="150"/>
      <c r="AC65" s="150"/>
      <c r="AD65" s="150"/>
      <c r="AE65" s="150"/>
      <c r="AF65" s="150"/>
      <c r="AG65" s="150" t="s">
        <v>332</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57"/>
      <c r="B66" s="158"/>
      <c r="C66" s="191" t="s">
        <v>411</v>
      </c>
      <c r="D66" s="189"/>
      <c r="E66" s="190">
        <v>17.079999999999998</v>
      </c>
      <c r="F66" s="159"/>
      <c r="G66" s="159"/>
      <c r="H66" s="159"/>
      <c r="I66" s="159"/>
      <c r="J66" s="159"/>
      <c r="K66" s="159"/>
      <c r="L66" s="159"/>
      <c r="M66" s="159"/>
      <c r="N66" s="159"/>
      <c r="O66" s="159"/>
      <c r="P66" s="159"/>
      <c r="Q66" s="159"/>
      <c r="R66" s="159"/>
      <c r="S66" s="159"/>
      <c r="T66" s="159"/>
      <c r="U66" s="159"/>
      <c r="V66" s="159"/>
      <c r="W66" s="159"/>
      <c r="X66" s="159"/>
      <c r="Y66" s="150"/>
      <c r="Z66" s="150"/>
      <c r="AA66" s="150"/>
      <c r="AB66" s="150"/>
      <c r="AC66" s="150"/>
      <c r="AD66" s="150"/>
      <c r="AE66" s="150"/>
      <c r="AF66" s="150"/>
      <c r="AG66" s="150" t="s">
        <v>334</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57"/>
      <c r="B67" s="158"/>
      <c r="C67" s="191" t="s">
        <v>412</v>
      </c>
      <c r="D67" s="189"/>
      <c r="E67" s="190">
        <v>10.5</v>
      </c>
      <c r="F67" s="159"/>
      <c r="G67" s="159"/>
      <c r="H67" s="159"/>
      <c r="I67" s="159"/>
      <c r="J67" s="159"/>
      <c r="K67" s="159"/>
      <c r="L67" s="159"/>
      <c r="M67" s="159"/>
      <c r="N67" s="159"/>
      <c r="O67" s="159"/>
      <c r="P67" s="159"/>
      <c r="Q67" s="159"/>
      <c r="R67" s="159"/>
      <c r="S67" s="159"/>
      <c r="T67" s="159"/>
      <c r="U67" s="159"/>
      <c r="V67" s="159"/>
      <c r="W67" s="159"/>
      <c r="X67" s="159"/>
      <c r="Y67" s="150"/>
      <c r="Z67" s="150"/>
      <c r="AA67" s="150"/>
      <c r="AB67" s="150"/>
      <c r="AC67" s="150"/>
      <c r="AD67" s="150"/>
      <c r="AE67" s="150"/>
      <c r="AF67" s="150"/>
      <c r="AG67" s="150" t="s">
        <v>334</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57"/>
      <c r="B68" s="158"/>
      <c r="C68" s="191" t="s">
        <v>413</v>
      </c>
      <c r="D68" s="189"/>
      <c r="E68" s="190">
        <v>11.34</v>
      </c>
      <c r="F68" s="159"/>
      <c r="G68" s="159"/>
      <c r="H68" s="159"/>
      <c r="I68" s="159"/>
      <c r="J68" s="159"/>
      <c r="K68" s="159"/>
      <c r="L68" s="159"/>
      <c r="M68" s="159"/>
      <c r="N68" s="159"/>
      <c r="O68" s="159"/>
      <c r="P68" s="159"/>
      <c r="Q68" s="159"/>
      <c r="R68" s="159"/>
      <c r="S68" s="159"/>
      <c r="T68" s="159"/>
      <c r="U68" s="159"/>
      <c r="V68" s="159"/>
      <c r="W68" s="159"/>
      <c r="X68" s="159"/>
      <c r="Y68" s="150"/>
      <c r="Z68" s="150"/>
      <c r="AA68" s="150"/>
      <c r="AB68" s="150"/>
      <c r="AC68" s="150"/>
      <c r="AD68" s="150"/>
      <c r="AE68" s="150"/>
      <c r="AF68" s="150"/>
      <c r="AG68" s="150" t="s">
        <v>334</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0.399999999999999" outlineLevel="1" x14ac:dyDescent="0.25">
      <c r="A69" s="167">
        <v>26</v>
      </c>
      <c r="B69" s="168" t="s">
        <v>414</v>
      </c>
      <c r="C69" s="177" t="s">
        <v>415</v>
      </c>
      <c r="D69" s="169" t="s">
        <v>318</v>
      </c>
      <c r="E69" s="170">
        <v>29.08</v>
      </c>
      <c r="F69" s="171">
        <f>H69+J69</f>
        <v>0</v>
      </c>
      <c r="G69" s="171">
        <f>ROUND(E69*F69,2)</f>
        <v>0</v>
      </c>
      <c r="H69" s="172"/>
      <c r="I69" s="171">
        <f>ROUND(E69*H69,2)</f>
        <v>0</v>
      </c>
      <c r="J69" s="172"/>
      <c r="K69" s="171">
        <f>ROUND(E69*J69,2)</f>
        <v>0</v>
      </c>
      <c r="L69" s="171">
        <v>15</v>
      </c>
      <c r="M69" s="173">
        <f>G69*(1+L69/100)</f>
        <v>0</v>
      </c>
      <c r="N69" s="159">
        <v>2.895E-2</v>
      </c>
      <c r="O69" s="159">
        <f>ROUND(E69*N69,2)</f>
        <v>0.84</v>
      </c>
      <c r="P69" s="159">
        <v>0</v>
      </c>
      <c r="Q69" s="159">
        <f>ROUND(E69*P69,2)</f>
        <v>0</v>
      </c>
      <c r="R69" s="159"/>
      <c r="S69" s="159" t="s">
        <v>223</v>
      </c>
      <c r="T69" s="159" t="s">
        <v>224</v>
      </c>
      <c r="U69" s="159">
        <v>1.252</v>
      </c>
      <c r="V69" s="159">
        <f>ROUND(E69*U69,2)</f>
        <v>36.409999999999997</v>
      </c>
      <c r="W69" s="159"/>
      <c r="X69" s="159" t="s">
        <v>268</v>
      </c>
      <c r="Y69" s="150"/>
      <c r="Z69" s="150"/>
      <c r="AA69" s="150"/>
      <c r="AB69" s="150"/>
      <c r="AC69" s="150"/>
      <c r="AD69" s="150"/>
      <c r="AE69" s="150"/>
      <c r="AF69" s="150"/>
      <c r="AG69" s="150" t="s">
        <v>332</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57"/>
      <c r="B70" s="158"/>
      <c r="C70" s="191" t="s">
        <v>416</v>
      </c>
      <c r="D70" s="189"/>
      <c r="E70" s="190">
        <v>10.38</v>
      </c>
      <c r="F70" s="159"/>
      <c r="G70" s="159"/>
      <c r="H70" s="159"/>
      <c r="I70" s="159"/>
      <c r="J70" s="159"/>
      <c r="K70" s="159"/>
      <c r="L70" s="159"/>
      <c r="M70" s="159"/>
      <c r="N70" s="159"/>
      <c r="O70" s="159"/>
      <c r="P70" s="159"/>
      <c r="Q70" s="159"/>
      <c r="R70" s="159"/>
      <c r="S70" s="159"/>
      <c r="T70" s="159"/>
      <c r="U70" s="159"/>
      <c r="V70" s="159"/>
      <c r="W70" s="159"/>
      <c r="X70" s="159"/>
      <c r="Y70" s="150"/>
      <c r="Z70" s="150"/>
      <c r="AA70" s="150"/>
      <c r="AB70" s="150"/>
      <c r="AC70" s="150"/>
      <c r="AD70" s="150"/>
      <c r="AE70" s="150"/>
      <c r="AF70" s="150"/>
      <c r="AG70" s="150" t="s">
        <v>334</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57"/>
      <c r="B71" s="158"/>
      <c r="C71" s="191" t="s">
        <v>417</v>
      </c>
      <c r="D71" s="189"/>
      <c r="E71" s="190">
        <v>18.7</v>
      </c>
      <c r="F71" s="159"/>
      <c r="G71" s="159"/>
      <c r="H71" s="159"/>
      <c r="I71" s="159"/>
      <c r="J71" s="159"/>
      <c r="K71" s="159"/>
      <c r="L71" s="159"/>
      <c r="M71" s="159"/>
      <c r="N71" s="159"/>
      <c r="O71" s="159"/>
      <c r="P71" s="159"/>
      <c r="Q71" s="159"/>
      <c r="R71" s="159"/>
      <c r="S71" s="159"/>
      <c r="T71" s="159"/>
      <c r="U71" s="159"/>
      <c r="V71" s="159"/>
      <c r="W71" s="159"/>
      <c r="X71" s="159"/>
      <c r="Y71" s="150"/>
      <c r="Z71" s="150"/>
      <c r="AA71" s="150"/>
      <c r="AB71" s="150"/>
      <c r="AC71" s="150"/>
      <c r="AD71" s="150"/>
      <c r="AE71" s="150"/>
      <c r="AF71" s="150"/>
      <c r="AG71" s="150" t="s">
        <v>334</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0.399999999999999" outlineLevel="1" x14ac:dyDescent="0.25">
      <c r="A72" s="167">
        <v>27</v>
      </c>
      <c r="B72" s="168" t="s">
        <v>414</v>
      </c>
      <c r="C72" s="177" t="s">
        <v>415</v>
      </c>
      <c r="D72" s="169" t="s">
        <v>318</v>
      </c>
      <c r="E72" s="170">
        <v>35.42</v>
      </c>
      <c r="F72" s="171">
        <f>H72+J72</f>
        <v>0</v>
      </c>
      <c r="G72" s="171">
        <f>ROUND(E72*F72,2)</f>
        <v>0</v>
      </c>
      <c r="H72" s="172"/>
      <c r="I72" s="171">
        <f>ROUND(E72*H72,2)</f>
        <v>0</v>
      </c>
      <c r="J72" s="172"/>
      <c r="K72" s="171">
        <f>ROUND(E72*J72,2)</f>
        <v>0</v>
      </c>
      <c r="L72" s="171">
        <v>15</v>
      </c>
      <c r="M72" s="173">
        <f>G72*(1+L72/100)</f>
        <v>0</v>
      </c>
      <c r="N72" s="159">
        <v>2.895E-2</v>
      </c>
      <c r="O72" s="159">
        <f>ROUND(E72*N72,2)</f>
        <v>1.03</v>
      </c>
      <c r="P72" s="159">
        <v>0</v>
      </c>
      <c r="Q72" s="159">
        <f>ROUND(E72*P72,2)</f>
        <v>0</v>
      </c>
      <c r="R72" s="159"/>
      <c r="S72" s="159" t="s">
        <v>223</v>
      </c>
      <c r="T72" s="159" t="s">
        <v>224</v>
      </c>
      <c r="U72" s="159">
        <v>1.252</v>
      </c>
      <c r="V72" s="159">
        <f>ROUND(E72*U72,2)</f>
        <v>44.35</v>
      </c>
      <c r="W72" s="159"/>
      <c r="X72" s="159" t="s">
        <v>268</v>
      </c>
      <c r="Y72" s="150"/>
      <c r="Z72" s="150"/>
      <c r="AA72" s="150"/>
      <c r="AB72" s="150"/>
      <c r="AC72" s="150"/>
      <c r="AD72" s="150"/>
      <c r="AE72" s="150"/>
      <c r="AF72" s="150"/>
      <c r="AG72" s="150" t="s">
        <v>332</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57"/>
      <c r="B73" s="158"/>
      <c r="C73" s="191" t="s">
        <v>418</v>
      </c>
      <c r="D73" s="189"/>
      <c r="E73" s="190">
        <v>5.6</v>
      </c>
      <c r="F73" s="159"/>
      <c r="G73" s="159"/>
      <c r="H73" s="159"/>
      <c r="I73" s="159"/>
      <c r="J73" s="159"/>
      <c r="K73" s="159"/>
      <c r="L73" s="159"/>
      <c r="M73" s="159"/>
      <c r="N73" s="159"/>
      <c r="O73" s="159"/>
      <c r="P73" s="159"/>
      <c r="Q73" s="159"/>
      <c r="R73" s="159"/>
      <c r="S73" s="159"/>
      <c r="T73" s="159"/>
      <c r="U73" s="159"/>
      <c r="V73" s="159"/>
      <c r="W73" s="159"/>
      <c r="X73" s="159"/>
      <c r="Y73" s="150"/>
      <c r="Z73" s="150"/>
      <c r="AA73" s="150"/>
      <c r="AB73" s="150"/>
      <c r="AC73" s="150"/>
      <c r="AD73" s="150"/>
      <c r="AE73" s="150"/>
      <c r="AF73" s="150"/>
      <c r="AG73" s="150" t="s">
        <v>334</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57"/>
      <c r="B74" s="158"/>
      <c r="C74" s="191" t="s">
        <v>419</v>
      </c>
      <c r="D74" s="189"/>
      <c r="E74" s="190">
        <v>12.6</v>
      </c>
      <c r="F74" s="159"/>
      <c r="G74" s="159"/>
      <c r="H74" s="159"/>
      <c r="I74" s="159"/>
      <c r="J74" s="159"/>
      <c r="K74" s="159"/>
      <c r="L74" s="159"/>
      <c r="M74" s="159"/>
      <c r="N74" s="159"/>
      <c r="O74" s="159"/>
      <c r="P74" s="159"/>
      <c r="Q74" s="159"/>
      <c r="R74" s="159"/>
      <c r="S74" s="159"/>
      <c r="T74" s="159"/>
      <c r="U74" s="159"/>
      <c r="V74" s="159"/>
      <c r="W74" s="159"/>
      <c r="X74" s="159"/>
      <c r="Y74" s="150"/>
      <c r="Z74" s="150"/>
      <c r="AA74" s="150"/>
      <c r="AB74" s="150"/>
      <c r="AC74" s="150"/>
      <c r="AD74" s="150"/>
      <c r="AE74" s="150"/>
      <c r="AF74" s="150"/>
      <c r="AG74" s="150" t="s">
        <v>334</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57"/>
      <c r="B75" s="158"/>
      <c r="C75" s="191" t="s">
        <v>420</v>
      </c>
      <c r="D75" s="189"/>
      <c r="E75" s="190">
        <v>17.22</v>
      </c>
      <c r="F75" s="159"/>
      <c r="G75" s="159"/>
      <c r="H75" s="159"/>
      <c r="I75" s="159"/>
      <c r="J75" s="159"/>
      <c r="K75" s="159"/>
      <c r="L75" s="159"/>
      <c r="M75" s="159"/>
      <c r="N75" s="159"/>
      <c r="O75" s="159"/>
      <c r="P75" s="159"/>
      <c r="Q75" s="159"/>
      <c r="R75" s="159"/>
      <c r="S75" s="159"/>
      <c r="T75" s="159"/>
      <c r="U75" s="159"/>
      <c r="V75" s="159"/>
      <c r="W75" s="159"/>
      <c r="X75" s="159"/>
      <c r="Y75" s="150"/>
      <c r="Z75" s="150"/>
      <c r="AA75" s="150"/>
      <c r="AB75" s="150"/>
      <c r="AC75" s="150"/>
      <c r="AD75" s="150"/>
      <c r="AE75" s="150"/>
      <c r="AF75" s="150"/>
      <c r="AG75" s="150" t="s">
        <v>334</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0.399999999999999" outlineLevel="1" x14ac:dyDescent="0.25">
      <c r="A76" s="167">
        <v>28</v>
      </c>
      <c r="B76" s="168" t="s">
        <v>421</v>
      </c>
      <c r="C76" s="177" t="s">
        <v>422</v>
      </c>
      <c r="D76" s="169" t="s">
        <v>318</v>
      </c>
      <c r="E76" s="170">
        <v>27.72</v>
      </c>
      <c r="F76" s="171">
        <f>H76+J76</f>
        <v>0</v>
      </c>
      <c r="G76" s="171">
        <f>ROUND(E76*F76,2)</f>
        <v>0</v>
      </c>
      <c r="H76" s="172"/>
      <c r="I76" s="171">
        <f>ROUND(E76*H76,2)</f>
        <v>0</v>
      </c>
      <c r="J76" s="172"/>
      <c r="K76" s="171">
        <f>ROUND(E76*J76,2)</f>
        <v>0</v>
      </c>
      <c r="L76" s="171">
        <v>15</v>
      </c>
      <c r="M76" s="173">
        <f>G76*(1+L76/100)</f>
        <v>0</v>
      </c>
      <c r="N76" s="159">
        <v>5.919E-2</v>
      </c>
      <c r="O76" s="159">
        <f>ROUND(E76*N76,2)</f>
        <v>1.64</v>
      </c>
      <c r="P76" s="159">
        <v>0</v>
      </c>
      <c r="Q76" s="159">
        <f>ROUND(E76*P76,2)</f>
        <v>0</v>
      </c>
      <c r="R76" s="159"/>
      <c r="S76" s="159" t="s">
        <v>223</v>
      </c>
      <c r="T76" s="159" t="s">
        <v>224</v>
      </c>
      <c r="U76" s="159">
        <v>1.2869999999999999</v>
      </c>
      <c r="V76" s="159">
        <f>ROUND(E76*U76,2)</f>
        <v>35.68</v>
      </c>
      <c r="W76" s="159"/>
      <c r="X76" s="159" t="s">
        <v>268</v>
      </c>
      <c r="Y76" s="150"/>
      <c r="Z76" s="150"/>
      <c r="AA76" s="150"/>
      <c r="AB76" s="150"/>
      <c r="AC76" s="150"/>
      <c r="AD76" s="150"/>
      <c r="AE76" s="150"/>
      <c r="AF76" s="150"/>
      <c r="AG76" s="150" t="s">
        <v>332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57"/>
      <c r="B77" s="158"/>
      <c r="C77" s="191" t="s">
        <v>423</v>
      </c>
      <c r="D77" s="189"/>
      <c r="E77" s="190">
        <v>27.72</v>
      </c>
      <c r="F77" s="159"/>
      <c r="G77" s="159"/>
      <c r="H77" s="159"/>
      <c r="I77" s="159"/>
      <c r="J77" s="159"/>
      <c r="K77" s="159"/>
      <c r="L77" s="159"/>
      <c r="M77" s="159"/>
      <c r="N77" s="159"/>
      <c r="O77" s="159"/>
      <c r="P77" s="159"/>
      <c r="Q77" s="159"/>
      <c r="R77" s="159"/>
      <c r="S77" s="159"/>
      <c r="T77" s="159"/>
      <c r="U77" s="159"/>
      <c r="V77" s="159"/>
      <c r="W77" s="159"/>
      <c r="X77" s="159"/>
      <c r="Y77" s="150"/>
      <c r="Z77" s="150"/>
      <c r="AA77" s="150"/>
      <c r="AB77" s="150"/>
      <c r="AC77" s="150"/>
      <c r="AD77" s="150"/>
      <c r="AE77" s="150"/>
      <c r="AF77" s="150"/>
      <c r="AG77" s="150" t="s">
        <v>334</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67">
        <v>29</v>
      </c>
      <c r="B78" s="168" t="s">
        <v>424</v>
      </c>
      <c r="C78" s="177" t="s">
        <v>425</v>
      </c>
      <c r="D78" s="169" t="s">
        <v>318</v>
      </c>
      <c r="E78" s="170">
        <v>29.12</v>
      </c>
      <c r="F78" s="171">
        <f>H78+J78</f>
        <v>0</v>
      </c>
      <c r="G78" s="171">
        <f>ROUND(E78*F78,2)</f>
        <v>0</v>
      </c>
      <c r="H78" s="172"/>
      <c r="I78" s="171">
        <f>ROUND(E78*H78,2)</f>
        <v>0</v>
      </c>
      <c r="J78" s="172"/>
      <c r="K78" s="171">
        <f>ROUND(E78*J78,2)</f>
        <v>0</v>
      </c>
      <c r="L78" s="171">
        <v>15</v>
      </c>
      <c r="M78" s="173">
        <f>G78*(1+L78/100)</f>
        <v>0</v>
      </c>
      <c r="N78" s="159">
        <v>1.474E-2</v>
      </c>
      <c r="O78" s="159">
        <f>ROUND(E78*N78,2)</f>
        <v>0.43</v>
      </c>
      <c r="P78" s="159">
        <v>0</v>
      </c>
      <c r="Q78" s="159">
        <f>ROUND(E78*P78,2)</f>
        <v>0</v>
      </c>
      <c r="R78" s="159"/>
      <c r="S78" s="159" t="s">
        <v>223</v>
      </c>
      <c r="T78" s="159" t="s">
        <v>224</v>
      </c>
      <c r="U78" s="159">
        <v>0.8</v>
      </c>
      <c r="V78" s="159">
        <f>ROUND(E78*U78,2)</f>
        <v>23.3</v>
      </c>
      <c r="W78" s="159"/>
      <c r="X78" s="159" t="s">
        <v>268</v>
      </c>
      <c r="Y78" s="150"/>
      <c r="Z78" s="150"/>
      <c r="AA78" s="150"/>
      <c r="AB78" s="150"/>
      <c r="AC78" s="150"/>
      <c r="AD78" s="150"/>
      <c r="AE78" s="150"/>
      <c r="AF78" s="150"/>
      <c r="AG78" s="150" t="s">
        <v>332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57"/>
      <c r="B79" s="158"/>
      <c r="C79" s="287" t="s">
        <v>426</v>
      </c>
      <c r="D79" s="288"/>
      <c r="E79" s="288"/>
      <c r="F79" s="288"/>
      <c r="G79" s="288"/>
      <c r="H79" s="159"/>
      <c r="I79" s="159"/>
      <c r="J79" s="159"/>
      <c r="K79" s="159"/>
      <c r="L79" s="159"/>
      <c r="M79" s="159"/>
      <c r="N79" s="159"/>
      <c r="O79" s="159"/>
      <c r="P79" s="159"/>
      <c r="Q79" s="159"/>
      <c r="R79" s="159"/>
      <c r="S79" s="159"/>
      <c r="T79" s="159"/>
      <c r="U79" s="159"/>
      <c r="V79" s="159"/>
      <c r="W79" s="159"/>
      <c r="X79" s="159"/>
      <c r="Y79" s="150"/>
      <c r="Z79" s="150"/>
      <c r="AA79" s="150"/>
      <c r="AB79" s="150"/>
      <c r="AC79" s="150"/>
      <c r="AD79" s="150"/>
      <c r="AE79" s="150"/>
      <c r="AF79" s="150"/>
      <c r="AG79" s="150" t="s">
        <v>228</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57"/>
      <c r="B80" s="158"/>
      <c r="C80" s="301" t="s">
        <v>427</v>
      </c>
      <c r="D80" s="302"/>
      <c r="E80" s="302"/>
      <c r="F80" s="302"/>
      <c r="G80" s="302"/>
      <c r="H80" s="159"/>
      <c r="I80" s="159"/>
      <c r="J80" s="159"/>
      <c r="K80" s="159"/>
      <c r="L80" s="159"/>
      <c r="M80" s="159"/>
      <c r="N80" s="159"/>
      <c r="O80" s="159"/>
      <c r="P80" s="159"/>
      <c r="Q80" s="159"/>
      <c r="R80" s="159"/>
      <c r="S80" s="159"/>
      <c r="T80" s="159"/>
      <c r="U80" s="159"/>
      <c r="V80" s="159"/>
      <c r="W80" s="159"/>
      <c r="X80" s="159"/>
      <c r="Y80" s="150"/>
      <c r="Z80" s="150"/>
      <c r="AA80" s="150"/>
      <c r="AB80" s="150"/>
      <c r="AC80" s="150"/>
      <c r="AD80" s="150"/>
      <c r="AE80" s="150"/>
      <c r="AF80" s="150"/>
      <c r="AG80" s="150" t="s">
        <v>228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57"/>
      <c r="B81" s="158"/>
      <c r="C81" s="301" t="s">
        <v>428</v>
      </c>
      <c r="D81" s="302"/>
      <c r="E81" s="302"/>
      <c r="F81" s="302"/>
      <c r="G81" s="302"/>
      <c r="H81" s="159"/>
      <c r="I81" s="159"/>
      <c r="J81" s="159"/>
      <c r="K81" s="159"/>
      <c r="L81" s="159"/>
      <c r="M81" s="159"/>
      <c r="N81" s="159"/>
      <c r="O81" s="159"/>
      <c r="P81" s="159"/>
      <c r="Q81" s="159"/>
      <c r="R81" s="159"/>
      <c r="S81" s="159"/>
      <c r="T81" s="159"/>
      <c r="U81" s="159"/>
      <c r="V81" s="159"/>
      <c r="W81" s="159"/>
      <c r="X81" s="159"/>
      <c r="Y81" s="150"/>
      <c r="Z81" s="150"/>
      <c r="AA81" s="150"/>
      <c r="AB81" s="150"/>
      <c r="AC81" s="150"/>
      <c r="AD81" s="150"/>
      <c r="AE81" s="150"/>
      <c r="AF81" s="150"/>
      <c r="AG81" s="150" t="s">
        <v>228</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1" outlineLevel="1" x14ac:dyDescent="0.25">
      <c r="A82" s="157"/>
      <c r="B82" s="158"/>
      <c r="C82" s="301" t="s">
        <v>429</v>
      </c>
      <c r="D82" s="302"/>
      <c r="E82" s="302"/>
      <c r="F82" s="302"/>
      <c r="G82" s="302"/>
      <c r="H82" s="159"/>
      <c r="I82" s="159"/>
      <c r="J82" s="159"/>
      <c r="K82" s="159"/>
      <c r="L82" s="159"/>
      <c r="M82" s="159"/>
      <c r="N82" s="159"/>
      <c r="O82" s="159"/>
      <c r="P82" s="159"/>
      <c r="Q82" s="159"/>
      <c r="R82" s="159"/>
      <c r="S82" s="159"/>
      <c r="T82" s="159"/>
      <c r="U82" s="159"/>
      <c r="V82" s="159"/>
      <c r="W82" s="159"/>
      <c r="X82" s="159"/>
      <c r="Y82" s="150"/>
      <c r="Z82" s="150"/>
      <c r="AA82" s="150"/>
      <c r="AB82" s="150"/>
      <c r="AC82" s="150"/>
      <c r="AD82" s="150"/>
      <c r="AE82" s="150"/>
      <c r="AF82" s="150"/>
      <c r="AG82" s="150" t="s">
        <v>228</v>
      </c>
      <c r="AH82" s="150"/>
      <c r="AI82" s="150"/>
      <c r="AJ82" s="150"/>
      <c r="AK82" s="150"/>
      <c r="AL82" s="150"/>
      <c r="AM82" s="150"/>
      <c r="AN82" s="150"/>
      <c r="AO82" s="150"/>
      <c r="AP82" s="150"/>
      <c r="AQ82" s="150"/>
      <c r="AR82" s="150"/>
      <c r="AS82" s="150"/>
      <c r="AT82" s="150"/>
      <c r="AU82" s="150"/>
      <c r="AV82" s="150"/>
      <c r="AW82" s="150"/>
      <c r="AX82" s="150"/>
      <c r="AY82" s="150"/>
      <c r="AZ82" s="150"/>
      <c r="BA82" s="174" t="str">
        <f>C82</f>
        <v>- standardního tmelení Q2, to je: základní tmelení Q1+ dodatečné tmelení (tmelení najemno) a případné přebroušení.</v>
      </c>
      <c r="BB82" s="150"/>
      <c r="BC82" s="150"/>
      <c r="BD82" s="150"/>
      <c r="BE82" s="150"/>
      <c r="BF82" s="150"/>
      <c r="BG82" s="150"/>
      <c r="BH82" s="150"/>
    </row>
    <row r="83" spans="1:60" outlineLevel="1" x14ac:dyDescent="0.25">
      <c r="A83" s="157"/>
      <c r="B83" s="158"/>
      <c r="C83" s="191" t="s">
        <v>430</v>
      </c>
      <c r="D83" s="189"/>
      <c r="E83" s="190">
        <v>8.4</v>
      </c>
      <c r="F83" s="159"/>
      <c r="G83" s="159"/>
      <c r="H83" s="159"/>
      <c r="I83" s="159"/>
      <c r="J83" s="159"/>
      <c r="K83" s="159"/>
      <c r="L83" s="159"/>
      <c r="M83" s="159"/>
      <c r="N83" s="159"/>
      <c r="O83" s="159"/>
      <c r="P83" s="159"/>
      <c r="Q83" s="159"/>
      <c r="R83" s="159"/>
      <c r="S83" s="159"/>
      <c r="T83" s="159"/>
      <c r="U83" s="159"/>
      <c r="V83" s="159"/>
      <c r="W83" s="159"/>
      <c r="X83" s="159"/>
      <c r="Y83" s="150"/>
      <c r="Z83" s="150"/>
      <c r="AA83" s="150"/>
      <c r="AB83" s="150"/>
      <c r="AC83" s="150"/>
      <c r="AD83" s="150"/>
      <c r="AE83" s="150"/>
      <c r="AF83" s="150"/>
      <c r="AG83" s="150" t="s">
        <v>334</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57"/>
      <c r="B84" s="158"/>
      <c r="C84" s="191" t="s">
        <v>431</v>
      </c>
      <c r="D84" s="189"/>
      <c r="E84" s="190">
        <v>8.1199999999999992</v>
      </c>
      <c r="F84" s="159"/>
      <c r="G84" s="159"/>
      <c r="H84" s="159"/>
      <c r="I84" s="159"/>
      <c r="J84" s="159"/>
      <c r="K84" s="159"/>
      <c r="L84" s="159"/>
      <c r="M84" s="159"/>
      <c r="N84" s="159"/>
      <c r="O84" s="159"/>
      <c r="P84" s="159"/>
      <c r="Q84" s="159"/>
      <c r="R84" s="159"/>
      <c r="S84" s="159"/>
      <c r="T84" s="159"/>
      <c r="U84" s="159"/>
      <c r="V84" s="159"/>
      <c r="W84" s="159"/>
      <c r="X84" s="159"/>
      <c r="Y84" s="150"/>
      <c r="Z84" s="150"/>
      <c r="AA84" s="150"/>
      <c r="AB84" s="150"/>
      <c r="AC84" s="150"/>
      <c r="AD84" s="150"/>
      <c r="AE84" s="150"/>
      <c r="AF84" s="150"/>
      <c r="AG84" s="150" t="s">
        <v>334</v>
      </c>
      <c r="AH84" s="150">
        <v>0</v>
      </c>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57"/>
      <c r="B85" s="158"/>
      <c r="C85" s="191" t="s">
        <v>432</v>
      </c>
      <c r="D85" s="189"/>
      <c r="E85" s="190">
        <v>8.4</v>
      </c>
      <c r="F85" s="159"/>
      <c r="G85" s="159"/>
      <c r="H85" s="159"/>
      <c r="I85" s="159"/>
      <c r="J85" s="159"/>
      <c r="K85" s="159"/>
      <c r="L85" s="159"/>
      <c r="M85" s="159"/>
      <c r="N85" s="159"/>
      <c r="O85" s="159"/>
      <c r="P85" s="159"/>
      <c r="Q85" s="159"/>
      <c r="R85" s="159"/>
      <c r="S85" s="159"/>
      <c r="T85" s="159"/>
      <c r="U85" s="159"/>
      <c r="V85" s="159"/>
      <c r="W85" s="159"/>
      <c r="X85" s="159"/>
      <c r="Y85" s="150"/>
      <c r="Z85" s="150"/>
      <c r="AA85" s="150"/>
      <c r="AB85" s="150"/>
      <c r="AC85" s="150"/>
      <c r="AD85" s="150"/>
      <c r="AE85" s="150"/>
      <c r="AF85" s="150"/>
      <c r="AG85" s="150" t="s">
        <v>334</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57"/>
      <c r="B86" s="158"/>
      <c r="C86" s="191" t="s">
        <v>2087</v>
      </c>
      <c r="D86" s="189"/>
      <c r="E86" s="190">
        <v>2.64</v>
      </c>
      <c r="F86" s="159"/>
      <c r="G86" s="159"/>
      <c r="H86" s="159"/>
      <c r="I86" s="159"/>
      <c r="J86" s="159"/>
      <c r="K86" s="159"/>
      <c r="L86" s="159"/>
      <c r="M86" s="159"/>
      <c r="N86" s="159"/>
      <c r="O86" s="159"/>
      <c r="P86" s="159"/>
      <c r="Q86" s="159"/>
      <c r="R86" s="159"/>
      <c r="S86" s="159"/>
      <c r="T86" s="159"/>
      <c r="U86" s="159"/>
      <c r="V86" s="159"/>
      <c r="W86" s="159"/>
      <c r="X86" s="159"/>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57"/>
      <c r="B87" s="158"/>
      <c r="C87" s="191" t="s">
        <v>2088</v>
      </c>
      <c r="D87" s="189"/>
      <c r="E87" s="190">
        <v>1.56</v>
      </c>
      <c r="F87" s="159"/>
      <c r="G87" s="159"/>
      <c r="H87" s="159"/>
      <c r="I87" s="159"/>
      <c r="J87" s="159"/>
      <c r="K87" s="159"/>
      <c r="L87" s="159"/>
      <c r="M87" s="159"/>
      <c r="N87" s="159"/>
      <c r="O87" s="159"/>
      <c r="P87" s="159"/>
      <c r="Q87" s="159"/>
      <c r="R87" s="159"/>
      <c r="S87" s="159"/>
      <c r="T87" s="159"/>
      <c r="U87" s="159"/>
      <c r="V87" s="159"/>
      <c r="W87" s="159"/>
      <c r="X87" s="159"/>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0.399999999999999" outlineLevel="1" x14ac:dyDescent="0.25">
      <c r="A88" s="167">
        <v>30</v>
      </c>
      <c r="B88" s="168" t="s">
        <v>433</v>
      </c>
      <c r="C88" s="177" t="s">
        <v>434</v>
      </c>
      <c r="D88" s="169" t="s">
        <v>318</v>
      </c>
      <c r="E88" s="170">
        <v>27.72</v>
      </c>
      <c r="F88" s="171">
        <f>H88+J88</f>
        <v>0</v>
      </c>
      <c r="G88" s="171">
        <f>ROUND(E88*F88,2)</f>
        <v>0</v>
      </c>
      <c r="H88" s="172"/>
      <c r="I88" s="171">
        <f>ROUND(E88*H88,2)</f>
        <v>0</v>
      </c>
      <c r="J88" s="172"/>
      <c r="K88" s="171">
        <f>ROUND(E88*J88,2)</f>
        <v>0</v>
      </c>
      <c r="L88" s="171">
        <v>15</v>
      </c>
      <c r="M88" s="173">
        <f>G88*(1+L88/100)</f>
        <v>0</v>
      </c>
      <c r="N88" s="159">
        <v>2.9229999999999999E-2</v>
      </c>
      <c r="O88" s="159">
        <f>ROUND(E88*N88,2)</f>
        <v>0.81</v>
      </c>
      <c r="P88" s="159">
        <v>0</v>
      </c>
      <c r="Q88" s="159">
        <f>ROUND(E88*P88,2)</f>
        <v>0</v>
      </c>
      <c r="R88" s="159"/>
      <c r="S88" s="159" t="s">
        <v>223</v>
      </c>
      <c r="T88" s="159" t="s">
        <v>224</v>
      </c>
      <c r="U88" s="159">
        <v>0.94799999999999995</v>
      </c>
      <c r="V88" s="159">
        <f>ROUND(E88*U88,2)</f>
        <v>26.28</v>
      </c>
      <c r="W88" s="159"/>
      <c r="X88" s="159" t="s">
        <v>268</v>
      </c>
      <c r="Y88" s="150"/>
      <c r="Z88" s="150"/>
      <c r="AA88" s="150"/>
      <c r="AB88" s="150"/>
      <c r="AC88" s="150"/>
      <c r="AD88" s="150"/>
      <c r="AE88" s="150"/>
      <c r="AF88" s="150"/>
      <c r="AG88" s="150" t="s">
        <v>332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57"/>
      <c r="B89" s="158"/>
      <c r="C89" s="287" t="s">
        <v>426</v>
      </c>
      <c r="D89" s="288"/>
      <c r="E89" s="288"/>
      <c r="F89" s="288"/>
      <c r="G89" s="288"/>
      <c r="H89" s="159"/>
      <c r="I89" s="159"/>
      <c r="J89" s="159"/>
      <c r="K89" s="159"/>
      <c r="L89" s="159"/>
      <c r="M89" s="159"/>
      <c r="N89" s="159"/>
      <c r="O89" s="159"/>
      <c r="P89" s="159"/>
      <c r="Q89" s="159"/>
      <c r="R89" s="159"/>
      <c r="S89" s="159"/>
      <c r="T89" s="159"/>
      <c r="U89" s="159"/>
      <c r="V89" s="159"/>
      <c r="W89" s="159"/>
      <c r="X89" s="159"/>
      <c r="Y89" s="150"/>
      <c r="Z89" s="150"/>
      <c r="AA89" s="150"/>
      <c r="AB89" s="150"/>
      <c r="AC89" s="150"/>
      <c r="AD89" s="150"/>
      <c r="AE89" s="150"/>
      <c r="AF89" s="150"/>
      <c r="AG89" s="150" t="s">
        <v>228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57"/>
      <c r="B90" s="158"/>
      <c r="C90" s="301" t="s">
        <v>427</v>
      </c>
      <c r="D90" s="302"/>
      <c r="E90" s="302"/>
      <c r="F90" s="302"/>
      <c r="G90" s="302"/>
      <c r="H90" s="159"/>
      <c r="I90" s="159"/>
      <c r="J90" s="159"/>
      <c r="K90" s="159"/>
      <c r="L90" s="159"/>
      <c r="M90" s="159"/>
      <c r="N90" s="159"/>
      <c r="O90" s="159"/>
      <c r="P90" s="159"/>
      <c r="Q90" s="159"/>
      <c r="R90" s="159"/>
      <c r="S90" s="159"/>
      <c r="T90" s="159"/>
      <c r="U90" s="159"/>
      <c r="V90" s="159"/>
      <c r="W90" s="159"/>
      <c r="X90" s="159"/>
      <c r="Y90" s="150"/>
      <c r="Z90" s="150"/>
      <c r="AA90" s="150"/>
      <c r="AB90" s="150"/>
      <c r="AC90" s="150"/>
      <c r="AD90" s="150"/>
      <c r="AE90" s="150"/>
      <c r="AF90" s="150"/>
      <c r="AG90" s="150" t="s">
        <v>228</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57"/>
      <c r="B91" s="158"/>
      <c r="C91" s="301" t="s">
        <v>428</v>
      </c>
      <c r="D91" s="302"/>
      <c r="E91" s="302"/>
      <c r="F91" s="302"/>
      <c r="G91" s="302"/>
      <c r="H91" s="159"/>
      <c r="I91" s="159"/>
      <c r="J91" s="159"/>
      <c r="K91" s="159"/>
      <c r="L91" s="159"/>
      <c r="M91" s="159"/>
      <c r="N91" s="159"/>
      <c r="O91" s="159"/>
      <c r="P91" s="159"/>
      <c r="Q91" s="159"/>
      <c r="R91" s="159"/>
      <c r="S91" s="159"/>
      <c r="T91" s="159"/>
      <c r="U91" s="159"/>
      <c r="V91" s="159"/>
      <c r="W91" s="159"/>
      <c r="X91" s="159"/>
      <c r="Y91" s="150"/>
      <c r="Z91" s="150"/>
      <c r="AA91" s="150"/>
      <c r="AB91" s="150"/>
      <c r="AC91" s="150"/>
      <c r="AD91" s="150"/>
      <c r="AE91" s="150"/>
      <c r="AF91" s="150"/>
      <c r="AG91" s="150" t="s">
        <v>228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1" outlineLevel="1" x14ac:dyDescent="0.25">
      <c r="A92" s="157"/>
      <c r="B92" s="158"/>
      <c r="C92" s="301" t="s">
        <v>429</v>
      </c>
      <c r="D92" s="302"/>
      <c r="E92" s="302"/>
      <c r="F92" s="302"/>
      <c r="G92" s="302"/>
      <c r="H92" s="159"/>
      <c r="I92" s="159"/>
      <c r="J92" s="159"/>
      <c r="K92" s="159"/>
      <c r="L92" s="159"/>
      <c r="M92" s="159"/>
      <c r="N92" s="159"/>
      <c r="O92" s="159"/>
      <c r="P92" s="159"/>
      <c r="Q92" s="159"/>
      <c r="R92" s="159"/>
      <c r="S92" s="159"/>
      <c r="T92" s="159"/>
      <c r="U92" s="159"/>
      <c r="V92" s="159"/>
      <c r="W92" s="159"/>
      <c r="X92" s="159"/>
      <c r="Y92" s="150"/>
      <c r="Z92" s="150"/>
      <c r="AA92" s="150"/>
      <c r="AB92" s="150"/>
      <c r="AC92" s="150"/>
      <c r="AD92" s="150"/>
      <c r="AE92" s="150"/>
      <c r="AF92" s="150"/>
      <c r="AG92" s="150" t="s">
        <v>228</v>
      </c>
      <c r="AH92" s="150"/>
      <c r="AI92" s="150"/>
      <c r="AJ92" s="150"/>
      <c r="AK92" s="150"/>
      <c r="AL92" s="150"/>
      <c r="AM92" s="150"/>
      <c r="AN92" s="150"/>
      <c r="AO92" s="150"/>
      <c r="AP92" s="150"/>
      <c r="AQ92" s="150"/>
      <c r="AR92" s="150"/>
      <c r="AS92" s="150"/>
      <c r="AT92" s="150"/>
      <c r="AU92" s="150"/>
      <c r="AV92" s="150"/>
      <c r="AW92" s="150"/>
      <c r="AX92" s="150"/>
      <c r="AY92" s="150"/>
      <c r="AZ92" s="150"/>
      <c r="BA92" s="174" t="str">
        <f>C92</f>
        <v>- standardního tmelení Q2, to je: základní tmelení Q1+ dodatečné tmelení (tmelení najemno) a případné přebroušení.</v>
      </c>
      <c r="BB92" s="150"/>
      <c r="BC92" s="150"/>
      <c r="BD92" s="150"/>
      <c r="BE92" s="150"/>
      <c r="BF92" s="150"/>
      <c r="BG92" s="150"/>
      <c r="BH92" s="150"/>
    </row>
    <row r="93" spans="1:60" outlineLevel="1" x14ac:dyDescent="0.25">
      <c r="A93" s="157"/>
      <c r="B93" s="158"/>
      <c r="C93" s="191" t="s">
        <v>435</v>
      </c>
      <c r="D93" s="189"/>
      <c r="E93" s="190">
        <v>11.34</v>
      </c>
      <c r="F93" s="159"/>
      <c r="G93" s="159"/>
      <c r="H93" s="159"/>
      <c r="I93" s="159"/>
      <c r="J93" s="159"/>
      <c r="K93" s="159"/>
      <c r="L93" s="159"/>
      <c r="M93" s="159"/>
      <c r="N93" s="159"/>
      <c r="O93" s="159"/>
      <c r="P93" s="159"/>
      <c r="Q93" s="159"/>
      <c r="R93" s="159"/>
      <c r="S93" s="159"/>
      <c r="T93" s="159"/>
      <c r="U93" s="159"/>
      <c r="V93" s="159"/>
      <c r="W93" s="159"/>
      <c r="X93" s="159"/>
      <c r="Y93" s="150"/>
      <c r="Z93" s="150"/>
      <c r="AA93" s="150"/>
      <c r="AB93" s="150"/>
      <c r="AC93" s="150"/>
      <c r="AD93" s="150"/>
      <c r="AE93" s="150"/>
      <c r="AF93" s="150"/>
      <c r="AG93" s="150" t="s">
        <v>334</v>
      </c>
      <c r="AH93" s="150">
        <v>0</v>
      </c>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57"/>
      <c r="B94" s="158"/>
      <c r="C94" s="191" t="s">
        <v>436</v>
      </c>
      <c r="D94" s="189"/>
      <c r="E94" s="190">
        <v>7.98</v>
      </c>
      <c r="F94" s="159"/>
      <c r="G94" s="159"/>
      <c r="H94" s="159"/>
      <c r="I94" s="159"/>
      <c r="J94" s="159"/>
      <c r="K94" s="159"/>
      <c r="L94" s="159"/>
      <c r="M94" s="159"/>
      <c r="N94" s="159"/>
      <c r="O94" s="159"/>
      <c r="P94" s="159"/>
      <c r="Q94" s="159"/>
      <c r="R94" s="159"/>
      <c r="S94" s="159"/>
      <c r="T94" s="159"/>
      <c r="U94" s="159"/>
      <c r="V94" s="159"/>
      <c r="W94" s="159"/>
      <c r="X94" s="159"/>
      <c r="Y94" s="150"/>
      <c r="Z94" s="150"/>
      <c r="AA94" s="150"/>
      <c r="AB94" s="150"/>
      <c r="AC94" s="150"/>
      <c r="AD94" s="150"/>
      <c r="AE94" s="150"/>
      <c r="AF94" s="150"/>
      <c r="AG94" s="150" t="s">
        <v>334</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57"/>
      <c r="B95" s="158"/>
      <c r="C95" s="191" t="s">
        <v>430</v>
      </c>
      <c r="D95" s="189"/>
      <c r="E95" s="190">
        <v>8.4</v>
      </c>
      <c r="F95" s="159"/>
      <c r="G95" s="159"/>
      <c r="H95" s="159"/>
      <c r="I95" s="159"/>
      <c r="J95" s="159"/>
      <c r="K95" s="159"/>
      <c r="L95" s="159"/>
      <c r="M95" s="159"/>
      <c r="N95" s="159"/>
      <c r="O95" s="159"/>
      <c r="P95" s="159"/>
      <c r="Q95" s="159"/>
      <c r="R95" s="159"/>
      <c r="S95" s="159"/>
      <c r="T95" s="159"/>
      <c r="U95" s="159"/>
      <c r="V95" s="159"/>
      <c r="W95" s="159"/>
      <c r="X95" s="159"/>
      <c r="Y95" s="150"/>
      <c r="Z95" s="150"/>
      <c r="AA95" s="150"/>
      <c r="AB95" s="150"/>
      <c r="AC95" s="150"/>
      <c r="AD95" s="150"/>
      <c r="AE95" s="150"/>
      <c r="AF95" s="150"/>
      <c r="AG95" s="150" t="s">
        <v>334</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30.6" outlineLevel="1" x14ac:dyDescent="0.25">
      <c r="A96" s="167">
        <v>31</v>
      </c>
      <c r="B96" s="168" t="s">
        <v>1963</v>
      </c>
      <c r="C96" s="177" t="s">
        <v>1962</v>
      </c>
      <c r="D96" s="169" t="s">
        <v>318</v>
      </c>
      <c r="E96" s="170">
        <v>247.3</v>
      </c>
      <c r="F96" s="171">
        <f>H96+J96</f>
        <v>0</v>
      </c>
      <c r="G96" s="171">
        <f>ROUND(E96*F96,2)</f>
        <v>0</v>
      </c>
      <c r="H96" s="172"/>
      <c r="I96" s="171">
        <f>ROUND(E96*H96,2)</f>
        <v>0</v>
      </c>
      <c r="J96" s="172"/>
      <c r="K96" s="171">
        <f>ROUND(E96*J96,2)</f>
        <v>0</v>
      </c>
      <c r="L96" s="171">
        <v>15</v>
      </c>
      <c r="M96" s="173">
        <f>G96*(1+L96/100)</f>
        <v>0</v>
      </c>
      <c r="N96" s="159">
        <v>1.3729999999999999E-2</v>
      </c>
      <c r="O96" s="159">
        <f>ROUND(E96*N96,2)</f>
        <v>3.4</v>
      </c>
      <c r="P96" s="159">
        <v>0</v>
      </c>
      <c r="Q96" s="159">
        <f>ROUND(E96*P96,2)</f>
        <v>0</v>
      </c>
      <c r="R96" s="159"/>
      <c r="S96" s="159" t="s">
        <v>223</v>
      </c>
      <c r="T96" s="159" t="s">
        <v>224</v>
      </c>
      <c r="U96" s="159">
        <v>1.0109999999999999</v>
      </c>
      <c r="V96" s="159">
        <f>ROUND(E96*U96,2)</f>
        <v>250.02</v>
      </c>
      <c r="W96" s="159"/>
      <c r="X96" s="159" t="s">
        <v>268</v>
      </c>
      <c r="Y96" s="150"/>
      <c r="Z96" s="150"/>
      <c r="AA96" s="150"/>
      <c r="AB96" s="150"/>
      <c r="AC96" s="150"/>
      <c r="AD96" s="150"/>
      <c r="AE96" s="150"/>
      <c r="AF96" s="150"/>
      <c r="AG96" s="150" t="s">
        <v>332</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57"/>
      <c r="B97" s="158"/>
      <c r="C97" s="191" t="s">
        <v>437</v>
      </c>
      <c r="D97" s="189"/>
      <c r="E97" s="190">
        <v>6.8</v>
      </c>
      <c r="F97" s="159"/>
      <c r="G97" s="159"/>
      <c r="H97" s="159"/>
      <c r="I97" s="159"/>
      <c r="J97" s="159"/>
      <c r="K97" s="159"/>
      <c r="L97" s="159"/>
      <c r="M97" s="159"/>
      <c r="N97" s="159"/>
      <c r="O97" s="159"/>
      <c r="P97" s="159"/>
      <c r="Q97" s="159"/>
      <c r="R97" s="159"/>
      <c r="S97" s="159"/>
      <c r="T97" s="159"/>
      <c r="U97" s="159"/>
      <c r="V97" s="159"/>
      <c r="W97" s="159"/>
      <c r="X97" s="159"/>
      <c r="Y97" s="150"/>
      <c r="Z97" s="150"/>
      <c r="AA97" s="150"/>
      <c r="AB97" s="150"/>
      <c r="AC97" s="150"/>
      <c r="AD97" s="150"/>
      <c r="AE97" s="150"/>
      <c r="AF97" s="150"/>
      <c r="AG97" s="150" t="s">
        <v>334</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57"/>
      <c r="B98" s="158"/>
      <c r="C98" s="191" t="s">
        <v>438</v>
      </c>
      <c r="D98" s="189"/>
      <c r="E98" s="190">
        <v>49.5</v>
      </c>
      <c r="F98" s="159"/>
      <c r="G98" s="159"/>
      <c r="H98" s="159"/>
      <c r="I98" s="159"/>
      <c r="J98" s="159"/>
      <c r="K98" s="159"/>
      <c r="L98" s="159"/>
      <c r="M98" s="159"/>
      <c r="N98" s="159"/>
      <c r="O98" s="159"/>
      <c r="P98" s="159"/>
      <c r="Q98" s="159"/>
      <c r="R98" s="159"/>
      <c r="S98" s="159"/>
      <c r="T98" s="159"/>
      <c r="U98" s="159"/>
      <c r="V98" s="159"/>
      <c r="W98" s="159"/>
      <c r="X98" s="159"/>
      <c r="Y98" s="150"/>
      <c r="Z98" s="150"/>
      <c r="AA98" s="150"/>
      <c r="AB98" s="150"/>
      <c r="AC98" s="150"/>
      <c r="AD98" s="150"/>
      <c r="AE98" s="150"/>
      <c r="AF98" s="150"/>
      <c r="AG98" s="150" t="s">
        <v>334</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57"/>
      <c r="B99" s="158"/>
      <c r="C99" s="191" t="s">
        <v>439</v>
      </c>
      <c r="D99" s="189"/>
      <c r="E99" s="190">
        <v>44.7</v>
      </c>
      <c r="F99" s="159"/>
      <c r="G99" s="159"/>
      <c r="H99" s="159"/>
      <c r="I99" s="159"/>
      <c r="J99" s="159"/>
      <c r="K99" s="159"/>
      <c r="L99" s="159"/>
      <c r="M99" s="159"/>
      <c r="N99" s="159"/>
      <c r="O99" s="159"/>
      <c r="P99" s="159"/>
      <c r="Q99" s="159"/>
      <c r="R99" s="159"/>
      <c r="S99" s="159"/>
      <c r="T99" s="159"/>
      <c r="U99" s="159"/>
      <c r="V99" s="159"/>
      <c r="W99" s="159"/>
      <c r="X99" s="159"/>
      <c r="Y99" s="150"/>
      <c r="Z99" s="150"/>
      <c r="AA99" s="150"/>
      <c r="AB99" s="150"/>
      <c r="AC99" s="150"/>
      <c r="AD99" s="150"/>
      <c r="AE99" s="150"/>
      <c r="AF99" s="150"/>
      <c r="AG99" s="150" t="s">
        <v>334</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57"/>
      <c r="B100" s="158"/>
      <c r="C100" s="191" t="s">
        <v>440</v>
      </c>
      <c r="D100" s="189"/>
      <c r="E100" s="190">
        <v>29</v>
      </c>
      <c r="F100" s="159"/>
      <c r="G100" s="159"/>
      <c r="H100" s="159"/>
      <c r="I100" s="159"/>
      <c r="J100" s="159"/>
      <c r="K100" s="159"/>
      <c r="L100" s="159"/>
      <c r="M100" s="159"/>
      <c r="N100" s="159"/>
      <c r="O100" s="159"/>
      <c r="P100" s="159"/>
      <c r="Q100" s="159"/>
      <c r="R100" s="159"/>
      <c r="S100" s="159"/>
      <c r="T100" s="159"/>
      <c r="U100" s="159"/>
      <c r="V100" s="159"/>
      <c r="W100" s="159"/>
      <c r="X100" s="159"/>
      <c r="Y100" s="150"/>
      <c r="Z100" s="150"/>
      <c r="AA100" s="150"/>
      <c r="AB100" s="150"/>
      <c r="AC100" s="150"/>
      <c r="AD100" s="150"/>
      <c r="AE100" s="150"/>
      <c r="AF100" s="150"/>
      <c r="AG100" s="150" t="s">
        <v>334</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57"/>
      <c r="B101" s="158"/>
      <c r="C101" s="191" t="s">
        <v>441</v>
      </c>
      <c r="D101" s="189"/>
      <c r="E101" s="190">
        <v>21.4</v>
      </c>
      <c r="F101" s="159"/>
      <c r="G101" s="159"/>
      <c r="H101" s="159"/>
      <c r="I101" s="159"/>
      <c r="J101" s="159"/>
      <c r="K101" s="159"/>
      <c r="L101" s="159"/>
      <c r="M101" s="159"/>
      <c r="N101" s="159"/>
      <c r="O101" s="159"/>
      <c r="P101" s="159"/>
      <c r="Q101" s="159"/>
      <c r="R101" s="159"/>
      <c r="S101" s="159"/>
      <c r="T101" s="159"/>
      <c r="U101" s="159"/>
      <c r="V101" s="159"/>
      <c r="W101" s="159"/>
      <c r="X101" s="159"/>
      <c r="Y101" s="150"/>
      <c r="Z101" s="150"/>
      <c r="AA101" s="150"/>
      <c r="AB101" s="150"/>
      <c r="AC101" s="150"/>
      <c r="AD101" s="150"/>
      <c r="AE101" s="150"/>
      <c r="AF101" s="150"/>
      <c r="AG101" s="150" t="s">
        <v>334</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57"/>
      <c r="B102" s="158"/>
      <c r="C102" s="191" t="s">
        <v>442</v>
      </c>
      <c r="D102" s="189"/>
      <c r="E102" s="190">
        <v>36</v>
      </c>
      <c r="F102" s="159"/>
      <c r="G102" s="159"/>
      <c r="H102" s="159"/>
      <c r="I102" s="159"/>
      <c r="J102" s="159"/>
      <c r="K102" s="159"/>
      <c r="L102" s="159"/>
      <c r="M102" s="159"/>
      <c r="N102" s="159"/>
      <c r="O102" s="159"/>
      <c r="P102" s="159"/>
      <c r="Q102" s="159"/>
      <c r="R102" s="159"/>
      <c r="S102" s="159"/>
      <c r="T102" s="159"/>
      <c r="U102" s="159"/>
      <c r="V102" s="159"/>
      <c r="W102" s="159"/>
      <c r="X102" s="159"/>
      <c r="Y102" s="150"/>
      <c r="Z102" s="150"/>
      <c r="AA102" s="150"/>
      <c r="AB102" s="150"/>
      <c r="AC102" s="150"/>
      <c r="AD102" s="150"/>
      <c r="AE102" s="150"/>
      <c r="AF102" s="150"/>
      <c r="AG102" s="150" t="s">
        <v>334</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57"/>
      <c r="B103" s="158"/>
      <c r="C103" s="191" t="s">
        <v>443</v>
      </c>
      <c r="D103" s="189"/>
      <c r="E103" s="190">
        <v>36.299999999999997</v>
      </c>
      <c r="F103" s="159"/>
      <c r="G103" s="159"/>
      <c r="H103" s="159"/>
      <c r="I103" s="159"/>
      <c r="J103" s="159"/>
      <c r="K103" s="159"/>
      <c r="L103" s="159"/>
      <c r="M103" s="159"/>
      <c r="N103" s="159"/>
      <c r="O103" s="159"/>
      <c r="P103" s="159"/>
      <c r="Q103" s="159"/>
      <c r="R103" s="159"/>
      <c r="S103" s="159"/>
      <c r="T103" s="159"/>
      <c r="U103" s="159"/>
      <c r="V103" s="159"/>
      <c r="W103" s="159"/>
      <c r="X103" s="159"/>
      <c r="Y103" s="150"/>
      <c r="Z103" s="150"/>
      <c r="AA103" s="150"/>
      <c r="AB103" s="150"/>
      <c r="AC103" s="150"/>
      <c r="AD103" s="150"/>
      <c r="AE103" s="150"/>
      <c r="AF103" s="150"/>
      <c r="AG103" s="150" t="s">
        <v>334</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57"/>
      <c r="B104" s="158"/>
      <c r="C104" s="191" t="s">
        <v>444</v>
      </c>
      <c r="D104" s="189"/>
      <c r="E104" s="190">
        <v>23.6</v>
      </c>
      <c r="F104" s="159"/>
      <c r="G104" s="159"/>
      <c r="H104" s="159"/>
      <c r="I104" s="159"/>
      <c r="J104" s="159"/>
      <c r="K104" s="159"/>
      <c r="L104" s="159"/>
      <c r="M104" s="159"/>
      <c r="N104" s="159"/>
      <c r="O104" s="159"/>
      <c r="P104" s="159"/>
      <c r="Q104" s="159"/>
      <c r="R104" s="159"/>
      <c r="S104" s="159"/>
      <c r="T104" s="159"/>
      <c r="U104" s="159"/>
      <c r="V104" s="159"/>
      <c r="W104" s="159"/>
      <c r="X104" s="159"/>
      <c r="Y104" s="150"/>
      <c r="Z104" s="150"/>
      <c r="AA104" s="150"/>
      <c r="AB104" s="150"/>
      <c r="AC104" s="150"/>
      <c r="AD104" s="150"/>
      <c r="AE104" s="150"/>
      <c r="AF104" s="150"/>
      <c r="AG104" s="150" t="s">
        <v>334</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30.6" outlineLevel="1" x14ac:dyDescent="0.25">
      <c r="A105" s="167">
        <v>32</v>
      </c>
      <c r="B105" s="168" t="s">
        <v>1963</v>
      </c>
      <c r="C105" s="177" t="s">
        <v>1964</v>
      </c>
      <c r="D105" s="169" t="s">
        <v>318</v>
      </c>
      <c r="E105" s="170">
        <v>31</v>
      </c>
      <c r="F105" s="171">
        <f>H105+J105</f>
        <v>0</v>
      </c>
      <c r="G105" s="171">
        <f>ROUND(E105*F105,2)</f>
        <v>0</v>
      </c>
      <c r="H105" s="172"/>
      <c r="I105" s="171">
        <f>ROUND(E105*H105,2)</f>
        <v>0</v>
      </c>
      <c r="J105" s="172"/>
      <c r="K105" s="171">
        <f>ROUND(E105*J105,2)</f>
        <v>0</v>
      </c>
      <c r="L105" s="171">
        <v>15</v>
      </c>
      <c r="M105" s="173">
        <f>G105*(1+L105/100)</f>
        <v>0</v>
      </c>
      <c r="N105" s="159">
        <v>1.3729999999999999E-2</v>
      </c>
      <c r="O105" s="159">
        <f>ROUND(E105*N105,2)</f>
        <v>0.43</v>
      </c>
      <c r="P105" s="159">
        <v>0</v>
      </c>
      <c r="Q105" s="159">
        <f>ROUND(E105*P105,2)</f>
        <v>0</v>
      </c>
      <c r="R105" s="159"/>
      <c r="S105" s="159" t="s">
        <v>223</v>
      </c>
      <c r="T105" s="159" t="s">
        <v>224</v>
      </c>
      <c r="U105" s="159">
        <v>1.0109999999999999</v>
      </c>
      <c r="V105" s="159">
        <f>ROUND(E105*U105,2)</f>
        <v>31.34</v>
      </c>
      <c r="W105" s="159"/>
      <c r="X105" s="159" t="s">
        <v>268</v>
      </c>
      <c r="Y105" s="150"/>
      <c r="Z105" s="150"/>
      <c r="AA105" s="150"/>
      <c r="AB105" s="150"/>
      <c r="AC105" s="150"/>
      <c r="AD105" s="150"/>
      <c r="AE105" s="150"/>
      <c r="AF105" s="150"/>
      <c r="AG105" s="150" t="s">
        <v>332</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5">
      <c r="A106" s="157"/>
      <c r="B106" s="158"/>
      <c r="C106" s="191" t="s">
        <v>445</v>
      </c>
      <c r="D106" s="189"/>
      <c r="E106" s="190">
        <v>12.8</v>
      </c>
      <c r="F106" s="159"/>
      <c r="G106" s="159"/>
      <c r="H106" s="159"/>
      <c r="I106" s="159"/>
      <c r="J106" s="159"/>
      <c r="K106" s="159"/>
      <c r="L106" s="159"/>
      <c r="M106" s="159"/>
      <c r="N106" s="159"/>
      <c r="O106" s="159"/>
      <c r="P106" s="159"/>
      <c r="Q106" s="159"/>
      <c r="R106" s="159"/>
      <c r="S106" s="159"/>
      <c r="T106" s="159"/>
      <c r="U106" s="159"/>
      <c r="V106" s="159"/>
      <c r="W106" s="159"/>
      <c r="X106" s="159"/>
      <c r="Y106" s="150"/>
      <c r="Z106" s="150"/>
      <c r="AA106" s="150"/>
      <c r="AB106" s="150"/>
      <c r="AC106" s="150"/>
      <c r="AD106" s="150"/>
      <c r="AE106" s="150"/>
      <c r="AF106" s="150"/>
      <c r="AG106" s="150" t="s">
        <v>334</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57"/>
      <c r="B107" s="158"/>
      <c r="C107" s="191" t="s">
        <v>446</v>
      </c>
      <c r="D107" s="189"/>
      <c r="E107" s="190">
        <v>18.2</v>
      </c>
      <c r="F107" s="159"/>
      <c r="G107" s="159"/>
      <c r="H107" s="159"/>
      <c r="I107" s="159"/>
      <c r="J107" s="159"/>
      <c r="K107" s="159"/>
      <c r="L107" s="159"/>
      <c r="M107" s="159"/>
      <c r="N107" s="159"/>
      <c r="O107" s="159"/>
      <c r="P107" s="159"/>
      <c r="Q107" s="159"/>
      <c r="R107" s="159"/>
      <c r="S107" s="159"/>
      <c r="T107" s="159"/>
      <c r="U107" s="159"/>
      <c r="V107" s="159"/>
      <c r="W107" s="159"/>
      <c r="X107" s="159"/>
      <c r="Y107" s="150"/>
      <c r="Z107" s="150"/>
      <c r="AA107" s="150"/>
      <c r="AB107" s="150"/>
      <c r="AC107" s="150"/>
      <c r="AD107" s="150"/>
      <c r="AE107" s="150"/>
      <c r="AF107" s="150"/>
      <c r="AG107" s="150" t="s">
        <v>334</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20.399999999999999" outlineLevel="1" x14ac:dyDescent="0.25">
      <c r="A108" s="167">
        <v>33</v>
      </c>
      <c r="B108" s="168" t="s">
        <v>447</v>
      </c>
      <c r="C108" s="177" t="s">
        <v>448</v>
      </c>
      <c r="D108" s="169" t="s">
        <v>318</v>
      </c>
      <c r="E108" s="170">
        <v>236.55</v>
      </c>
      <c r="F108" s="171">
        <f>H108+J108</f>
        <v>0</v>
      </c>
      <c r="G108" s="171">
        <f>ROUND(E108*F108,2)</f>
        <v>0</v>
      </c>
      <c r="H108" s="172"/>
      <c r="I108" s="171">
        <f>ROUND(E108*H108,2)</f>
        <v>0</v>
      </c>
      <c r="J108" s="172"/>
      <c r="K108" s="171">
        <f>ROUND(E108*J108,2)</f>
        <v>0</v>
      </c>
      <c r="L108" s="171">
        <v>15</v>
      </c>
      <c r="M108" s="173">
        <f>G108*(1+L108/100)</f>
        <v>0</v>
      </c>
      <c r="N108" s="159">
        <v>1.9000000000000001E-4</v>
      </c>
      <c r="O108" s="159">
        <f>ROUND(E108*N108,2)</f>
        <v>0.04</v>
      </c>
      <c r="P108" s="159">
        <v>0</v>
      </c>
      <c r="Q108" s="159">
        <f>ROUND(E108*P108,2)</f>
        <v>0</v>
      </c>
      <c r="R108" s="159"/>
      <c r="S108" s="159" t="s">
        <v>223</v>
      </c>
      <c r="T108" s="159" t="s">
        <v>224</v>
      </c>
      <c r="U108" s="159">
        <v>0.16</v>
      </c>
      <c r="V108" s="159">
        <f>ROUND(E108*U108,2)</f>
        <v>37.85</v>
      </c>
      <c r="W108" s="159"/>
      <c r="X108" s="159" t="s">
        <v>268</v>
      </c>
      <c r="Y108" s="150"/>
      <c r="Z108" s="150"/>
      <c r="AA108" s="150"/>
      <c r="AB108" s="150"/>
      <c r="AC108" s="150"/>
      <c r="AD108" s="150"/>
      <c r="AE108" s="150"/>
      <c r="AF108" s="150"/>
      <c r="AG108" s="150" t="s">
        <v>332</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57"/>
      <c r="B109" s="158"/>
      <c r="C109" s="287" t="s">
        <v>449</v>
      </c>
      <c r="D109" s="288"/>
      <c r="E109" s="288"/>
      <c r="F109" s="288"/>
      <c r="G109" s="288"/>
      <c r="H109" s="159"/>
      <c r="I109" s="159"/>
      <c r="J109" s="159"/>
      <c r="K109" s="159"/>
      <c r="L109" s="159"/>
      <c r="M109" s="159"/>
      <c r="N109" s="159"/>
      <c r="O109" s="159"/>
      <c r="P109" s="159"/>
      <c r="Q109" s="159"/>
      <c r="R109" s="159"/>
      <c r="S109" s="159"/>
      <c r="T109" s="159"/>
      <c r="U109" s="159"/>
      <c r="V109" s="159"/>
      <c r="W109" s="159"/>
      <c r="X109" s="159"/>
      <c r="Y109" s="150"/>
      <c r="Z109" s="150"/>
      <c r="AA109" s="150"/>
      <c r="AB109" s="150"/>
      <c r="AC109" s="150"/>
      <c r="AD109" s="150"/>
      <c r="AE109" s="150"/>
      <c r="AF109" s="150"/>
      <c r="AG109" s="150" t="s">
        <v>228</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57"/>
      <c r="B110" s="158"/>
      <c r="C110" s="191" t="s">
        <v>450</v>
      </c>
      <c r="D110" s="189"/>
      <c r="E110" s="190">
        <v>236.55</v>
      </c>
      <c r="F110" s="159"/>
      <c r="G110" s="159"/>
      <c r="H110" s="159"/>
      <c r="I110" s="159"/>
      <c r="J110" s="159"/>
      <c r="K110" s="159"/>
      <c r="L110" s="159"/>
      <c r="M110" s="159"/>
      <c r="N110" s="159"/>
      <c r="O110" s="159"/>
      <c r="P110" s="159"/>
      <c r="Q110" s="159"/>
      <c r="R110" s="159"/>
      <c r="S110" s="159"/>
      <c r="T110" s="159"/>
      <c r="U110" s="159"/>
      <c r="V110" s="159"/>
      <c r="W110" s="159"/>
      <c r="X110" s="159"/>
      <c r="Y110" s="150"/>
      <c r="Z110" s="150"/>
      <c r="AA110" s="150"/>
      <c r="AB110" s="150"/>
      <c r="AC110" s="150"/>
      <c r="AD110" s="150"/>
      <c r="AE110" s="150"/>
      <c r="AF110" s="150"/>
      <c r="AG110" s="150" t="s">
        <v>334</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ht="20.399999999999999" outlineLevel="1" x14ac:dyDescent="0.25">
      <c r="A111" s="167">
        <v>34</v>
      </c>
      <c r="B111" s="168" t="s">
        <v>451</v>
      </c>
      <c r="C111" s="177" t="s">
        <v>452</v>
      </c>
      <c r="D111" s="169" t="s">
        <v>318</v>
      </c>
      <c r="E111" s="170">
        <v>38.283999999999999</v>
      </c>
      <c r="F111" s="171">
        <f>H111+J111</f>
        <v>0</v>
      </c>
      <c r="G111" s="171">
        <f>ROUND(E111*F111,2)</f>
        <v>0</v>
      </c>
      <c r="H111" s="172"/>
      <c r="I111" s="171">
        <f>ROUND(E111*H111,2)</f>
        <v>0</v>
      </c>
      <c r="J111" s="172"/>
      <c r="K111" s="171">
        <f>ROUND(E111*J111,2)</f>
        <v>0</v>
      </c>
      <c r="L111" s="171">
        <v>15</v>
      </c>
      <c r="M111" s="173">
        <f>G111*(1+L111/100)</f>
        <v>0</v>
      </c>
      <c r="N111" s="159">
        <v>5.919E-2</v>
      </c>
      <c r="O111" s="159">
        <f>ROUND(E111*N111,2)</f>
        <v>2.27</v>
      </c>
      <c r="P111" s="159">
        <v>0</v>
      </c>
      <c r="Q111" s="159">
        <f>ROUND(E111*P111,2)</f>
        <v>0</v>
      </c>
      <c r="R111" s="159"/>
      <c r="S111" s="159" t="s">
        <v>267</v>
      </c>
      <c r="T111" s="159" t="s">
        <v>224</v>
      </c>
      <c r="U111" s="159">
        <v>1.2869999999999999</v>
      </c>
      <c r="V111" s="159">
        <f>ROUND(E111*U111,2)</f>
        <v>49.27</v>
      </c>
      <c r="W111" s="159"/>
      <c r="X111" s="159" t="s">
        <v>268</v>
      </c>
      <c r="Y111" s="150"/>
      <c r="Z111" s="150"/>
      <c r="AA111" s="150"/>
      <c r="AB111" s="150"/>
      <c r="AC111" s="150"/>
      <c r="AD111" s="150"/>
      <c r="AE111" s="150"/>
      <c r="AF111" s="150"/>
      <c r="AG111" s="150" t="s">
        <v>332</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57"/>
      <c r="B112" s="158"/>
      <c r="C112" s="191" t="s">
        <v>453</v>
      </c>
      <c r="D112" s="189"/>
      <c r="E112" s="190">
        <v>5.5439999999999996</v>
      </c>
      <c r="F112" s="159"/>
      <c r="G112" s="159"/>
      <c r="H112" s="159"/>
      <c r="I112" s="159"/>
      <c r="J112" s="159"/>
      <c r="K112" s="159"/>
      <c r="L112" s="159"/>
      <c r="M112" s="159"/>
      <c r="N112" s="159"/>
      <c r="O112" s="159"/>
      <c r="P112" s="159"/>
      <c r="Q112" s="159"/>
      <c r="R112" s="159"/>
      <c r="S112" s="159"/>
      <c r="T112" s="159"/>
      <c r="U112" s="159"/>
      <c r="V112" s="159"/>
      <c r="W112" s="159"/>
      <c r="X112" s="159"/>
      <c r="Y112" s="150"/>
      <c r="Z112" s="150"/>
      <c r="AA112" s="150"/>
      <c r="AB112" s="150"/>
      <c r="AC112" s="150"/>
      <c r="AD112" s="150"/>
      <c r="AE112" s="150"/>
      <c r="AF112" s="150"/>
      <c r="AG112" s="150" t="s">
        <v>334</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57"/>
      <c r="B113" s="158"/>
      <c r="C113" s="191" t="s">
        <v>454</v>
      </c>
      <c r="D113" s="189"/>
      <c r="E113" s="190">
        <v>14.1</v>
      </c>
      <c r="F113" s="159"/>
      <c r="G113" s="159"/>
      <c r="H113" s="159"/>
      <c r="I113" s="159"/>
      <c r="J113" s="159"/>
      <c r="K113" s="159"/>
      <c r="L113" s="159"/>
      <c r="M113" s="159"/>
      <c r="N113" s="159"/>
      <c r="O113" s="159"/>
      <c r="P113" s="159"/>
      <c r="Q113" s="159"/>
      <c r="R113" s="159"/>
      <c r="S113" s="159"/>
      <c r="T113" s="159"/>
      <c r="U113" s="159"/>
      <c r="V113" s="159"/>
      <c r="W113" s="159"/>
      <c r="X113" s="159"/>
      <c r="Y113" s="150"/>
      <c r="Z113" s="150"/>
      <c r="AA113" s="150"/>
      <c r="AB113" s="150"/>
      <c r="AC113" s="150"/>
      <c r="AD113" s="150"/>
      <c r="AE113" s="150"/>
      <c r="AF113" s="150"/>
      <c r="AG113" s="150" t="s">
        <v>334</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57"/>
      <c r="B114" s="158"/>
      <c r="C114" s="191" t="s">
        <v>455</v>
      </c>
      <c r="D114" s="189"/>
      <c r="E114" s="190">
        <v>9.24</v>
      </c>
      <c r="F114" s="159"/>
      <c r="G114" s="159"/>
      <c r="H114" s="159"/>
      <c r="I114" s="159"/>
      <c r="J114" s="159"/>
      <c r="K114" s="159"/>
      <c r="L114" s="159"/>
      <c r="M114" s="159"/>
      <c r="N114" s="159"/>
      <c r="O114" s="159"/>
      <c r="P114" s="159"/>
      <c r="Q114" s="159"/>
      <c r="R114" s="159"/>
      <c r="S114" s="159"/>
      <c r="T114" s="159"/>
      <c r="U114" s="159"/>
      <c r="V114" s="159"/>
      <c r="W114" s="159"/>
      <c r="X114" s="159"/>
      <c r="Y114" s="150"/>
      <c r="Z114" s="150"/>
      <c r="AA114" s="150"/>
      <c r="AB114" s="150"/>
      <c r="AC114" s="150"/>
      <c r="AD114" s="150"/>
      <c r="AE114" s="150"/>
      <c r="AF114" s="150"/>
      <c r="AG114" s="150" t="s">
        <v>334</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57"/>
      <c r="B115" s="158"/>
      <c r="C115" s="191" t="s">
        <v>456</v>
      </c>
      <c r="D115" s="189"/>
      <c r="E115" s="190">
        <v>6.02</v>
      </c>
      <c r="F115" s="159"/>
      <c r="G115" s="159"/>
      <c r="H115" s="159"/>
      <c r="I115" s="159"/>
      <c r="J115" s="159"/>
      <c r="K115" s="159"/>
      <c r="L115" s="159"/>
      <c r="M115" s="159"/>
      <c r="N115" s="159"/>
      <c r="O115" s="159"/>
      <c r="P115" s="159"/>
      <c r="Q115" s="159"/>
      <c r="R115" s="159"/>
      <c r="S115" s="159"/>
      <c r="T115" s="159"/>
      <c r="U115" s="159"/>
      <c r="V115" s="159"/>
      <c r="W115" s="159"/>
      <c r="X115" s="159"/>
      <c r="Y115" s="150"/>
      <c r="Z115" s="150"/>
      <c r="AA115" s="150"/>
      <c r="AB115" s="150"/>
      <c r="AC115" s="150"/>
      <c r="AD115" s="150"/>
      <c r="AE115" s="150"/>
      <c r="AF115" s="150"/>
      <c r="AG115" s="150" t="s">
        <v>334</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57"/>
      <c r="B116" s="158"/>
      <c r="C116" s="191" t="s">
        <v>457</v>
      </c>
      <c r="D116" s="189"/>
      <c r="E116" s="190">
        <v>3.38</v>
      </c>
      <c r="F116" s="159"/>
      <c r="G116" s="159"/>
      <c r="H116" s="159"/>
      <c r="I116" s="159"/>
      <c r="J116" s="159"/>
      <c r="K116" s="159"/>
      <c r="L116" s="159"/>
      <c r="M116" s="159"/>
      <c r="N116" s="159"/>
      <c r="O116" s="159"/>
      <c r="P116" s="159"/>
      <c r="Q116" s="159"/>
      <c r="R116" s="159"/>
      <c r="S116" s="159"/>
      <c r="T116" s="159"/>
      <c r="U116" s="159"/>
      <c r="V116" s="159"/>
      <c r="W116" s="159"/>
      <c r="X116" s="159"/>
      <c r="Y116" s="150"/>
      <c r="Z116" s="150"/>
      <c r="AA116" s="150"/>
      <c r="AB116" s="150"/>
      <c r="AC116" s="150"/>
      <c r="AD116" s="150"/>
      <c r="AE116" s="150"/>
      <c r="AF116" s="150"/>
      <c r="AG116" s="150" t="s">
        <v>334</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30.6" outlineLevel="1" x14ac:dyDescent="0.25">
      <c r="A117" s="167">
        <v>35</v>
      </c>
      <c r="B117" s="168" t="s">
        <v>458</v>
      </c>
      <c r="C117" s="177" t="s">
        <v>2055</v>
      </c>
      <c r="D117" s="169" t="s">
        <v>318</v>
      </c>
      <c r="E117" s="170">
        <v>33.28</v>
      </c>
      <c r="F117" s="171">
        <f>H117+J117</f>
        <v>0</v>
      </c>
      <c r="G117" s="171">
        <f>ROUND(E117*F117,2)</f>
        <v>0</v>
      </c>
      <c r="H117" s="172"/>
      <c r="I117" s="171">
        <f>ROUND(E117*H117,2)</f>
        <v>0</v>
      </c>
      <c r="J117" s="172"/>
      <c r="K117" s="171">
        <f>ROUND(E117*J117,2)</f>
        <v>0</v>
      </c>
      <c r="L117" s="171">
        <v>15</v>
      </c>
      <c r="M117" s="173">
        <f>G117*(1+L117/100)</f>
        <v>0</v>
      </c>
      <c r="N117" s="159">
        <v>1.4999999999999999E-2</v>
      </c>
      <c r="O117" s="159">
        <f>ROUND(E117*N117,2)</f>
        <v>0.5</v>
      </c>
      <c r="P117" s="159">
        <v>0</v>
      </c>
      <c r="Q117" s="159">
        <f>ROUND(E117*P117,2)</f>
        <v>0</v>
      </c>
      <c r="R117" s="159"/>
      <c r="S117" s="159" t="s">
        <v>267</v>
      </c>
      <c r="T117" s="159" t="s">
        <v>224</v>
      </c>
      <c r="U117" s="159">
        <v>0.8</v>
      </c>
      <c r="V117" s="159">
        <f>ROUND(E117*U117,2)</f>
        <v>26.62</v>
      </c>
      <c r="W117" s="159"/>
      <c r="X117" s="159" t="s">
        <v>268</v>
      </c>
      <c r="Y117" s="150"/>
      <c r="Z117" s="150"/>
      <c r="AA117" s="150"/>
      <c r="AB117" s="150"/>
      <c r="AC117" s="150"/>
      <c r="AD117" s="150"/>
      <c r="AE117" s="150"/>
      <c r="AF117" s="150"/>
      <c r="AG117" s="150" t="s">
        <v>332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57"/>
      <c r="B118" s="158"/>
      <c r="C118" s="287" t="s">
        <v>426</v>
      </c>
      <c r="D118" s="288"/>
      <c r="E118" s="288"/>
      <c r="F118" s="288"/>
      <c r="G118" s="288"/>
      <c r="H118" s="159"/>
      <c r="I118" s="159"/>
      <c r="J118" s="159"/>
      <c r="K118" s="159"/>
      <c r="L118" s="159"/>
      <c r="M118" s="159"/>
      <c r="N118" s="159"/>
      <c r="O118" s="159"/>
      <c r="P118" s="159"/>
      <c r="Q118" s="159"/>
      <c r="R118" s="159"/>
      <c r="S118" s="159"/>
      <c r="T118" s="159"/>
      <c r="U118" s="159"/>
      <c r="V118" s="159"/>
      <c r="W118" s="159"/>
      <c r="X118" s="159"/>
      <c r="Y118" s="150"/>
      <c r="Z118" s="150"/>
      <c r="AA118" s="150"/>
      <c r="AB118" s="150"/>
      <c r="AC118" s="150"/>
      <c r="AD118" s="150"/>
      <c r="AE118" s="150"/>
      <c r="AF118" s="150"/>
      <c r="AG118" s="150" t="s">
        <v>228</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57"/>
      <c r="B119" s="158"/>
      <c r="C119" s="301" t="s">
        <v>427</v>
      </c>
      <c r="D119" s="302"/>
      <c r="E119" s="302"/>
      <c r="F119" s="302"/>
      <c r="G119" s="302"/>
      <c r="H119" s="159"/>
      <c r="I119" s="159"/>
      <c r="J119" s="159"/>
      <c r="K119" s="159"/>
      <c r="L119" s="159"/>
      <c r="M119" s="159"/>
      <c r="N119" s="159"/>
      <c r="O119" s="159"/>
      <c r="P119" s="159"/>
      <c r="Q119" s="159"/>
      <c r="R119" s="159"/>
      <c r="S119" s="159"/>
      <c r="T119" s="159"/>
      <c r="U119" s="159"/>
      <c r="V119" s="159"/>
      <c r="W119" s="159"/>
      <c r="X119" s="159"/>
      <c r="Y119" s="150"/>
      <c r="Z119" s="150"/>
      <c r="AA119" s="150"/>
      <c r="AB119" s="150"/>
      <c r="AC119" s="150"/>
      <c r="AD119" s="150"/>
      <c r="AE119" s="150"/>
      <c r="AF119" s="150"/>
      <c r="AG119" s="150" t="s">
        <v>228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57"/>
      <c r="B120" s="158"/>
      <c r="C120" s="301" t="s">
        <v>428</v>
      </c>
      <c r="D120" s="302"/>
      <c r="E120" s="302"/>
      <c r="F120" s="302"/>
      <c r="G120" s="302"/>
      <c r="H120" s="159"/>
      <c r="I120" s="159"/>
      <c r="J120" s="159"/>
      <c r="K120" s="159"/>
      <c r="L120" s="159"/>
      <c r="M120" s="159"/>
      <c r="N120" s="159"/>
      <c r="O120" s="159"/>
      <c r="P120" s="159"/>
      <c r="Q120" s="159"/>
      <c r="R120" s="159"/>
      <c r="S120" s="159"/>
      <c r="T120" s="159"/>
      <c r="U120" s="159"/>
      <c r="V120" s="159"/>
      <c r="W120" s="159"/>
      <c r="X120" s="159"/>
      <c r="Y120" s="150"/>
      <c r="Z120" s="150"/>
      <c r="AA120" s="150"/>
      <c r="AB120" s="150"/>
      <c r="AC120" s="150"/>
      <c r="AD120" s="150"/>
      <c r="AE120" s="150"/>
      <c r="AF120" s="150"/>
      <c r="AG120" s="150" t="s">
        <v>228</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1" outlineLevel="1" x14ac:dyDescent="0.25">
      <c r="A121" s="157"/>
      <c r="B121" s="158"/>
      <c r="C121" s="301" t="s">
        <v>429</v>
      </c>
      <c r="D121" s="302"/>
      <c r="E121" s="302"/>
      <c r="F121" s="302"/>
      <c r="G121" s="302"/>
      <c r="H121" s="159"/>
      <c r="I121" s="159"/>
      <c r="J121" s="159"/>
      <c r="K121" s="159"/>
      <c r="L121" s="159"/>
      <c r="M121" s="159"/>
      <c r="N121" s="159"/>
      <c r="O121" s="159"/>
      <c r="P121" s="159"/>
      <c r="Q121" s="159"/>
      <c r="R121" s="159"/>
      <c r="S121" s="159"/>
      <c r="T121" s="159"/>
      <c r="U121" s="159"/>
      <c r="V121" s="159"/>
      <c r="W121" s="159"/>
      <c r="X121" s="159"/>
      <c r="Y121" s="150"/>
      <c r="Z121" s="150"/>
      <c r="AA121" s="150"/>
      <c r="AB121" s="150"/>
      <c r="AC121" s="150"/>
      <c r="AD121" s="150"/>
      <c r="AE121" s="150"/>
      <c r="AF121" s="150"/>
      <c r="AG121" s="150" t="s">
        <v>228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74" t="str">
        <f>C121</f>
        <v>- standardního tmelení Q2, to je: základní tmelení Q1+ dodatečné tmelení (tmelení najemno) a případné přebroušení.</v>
      </c>
      <c r="BB121" s="150"/>
      <c r="BC121" s="150"/>
      <c r="BD121" s="150"/>
      <c r="BE121" s="150"/>
      <c r="BF121" s="150"/>
      <c r="BG121" s="150"/>
      <c r="BH121" s="150"/>
    </row>
    <row r="122" spans="1:60" outlineLevel="1" x14ac:dyDescent="0.25">
      <c r="A122" s="157"/>
      <c r="B122" s="158"/>
      <c r="C122" s="191" t="s">
        <v>2157</v>
      </c>
      <c r="D122" s="189"/>
      <c r="E122" s="190">
        <v>33.28</v>
      </c>
      <c r="F122" s="159"/>
      <c r="G122" s="159"/>
      <c r="H122" s="159"/>
      <c r="I122" s="159"/>
      <c r="J122" s="159"/>
      <c r="K122" s="159"/>
      <c r="L122" s="159"/>
      <c r="M122" s="159"/>
      <c r="N122" s="159"/>
      <c r="O122" s="159"/>
      <c r="P122" s="159"/>
      <c r="Q122" s="159"/>
      <c r="R122" s="159"/>
      <c r="S122" s="159"/>
      <c r="T122" s="159"/>
      <c r="U122" s="159"/>
      <c r="V122" s="159"/>
      <c r="W122" s="159"/>
      <c r="X122" s="159"/>
      <c r="Y122" s="150"/>
      <c r="Z122" s="150"/>
      <c r="AA122" s="150"/>
      <c r="AB122" s="150"/>
      <c r="AC122" s="150"/>
      <c r="AD122" s="150"/>
      <c r="AE122" s="150"/>
      <c r="AF122" s="150"/>
      <c r="AG122" s="150" t="s">
        <v>334</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ht="20.399999999999999" outlineLevel="1" x14ac:dyDescent="0.25">
      <c r="A123" s="167">
        <v>36</v>
      </c>
      <c r="B123" s="168" t="s">
        <v>483</v>
      </c>
      <c r="C123" s="177" t="s">
        <v>484</v>
      </c>
      <c r="D123" s="169" t="s">
        <v>318</v>
      </c>
      <c r="E123" s="170">
        <v>67.2</v>
      </c>
      <c r="F123" s="171">
        <f>H123+J123</f>
        <v>0</v>
      </c>
      <c r="G123" s="171">
        <f>ROUND(E123*F123,2)</f>
        <v>0</v>
      </c>
      <c r="H123" s="172"/>
      <c r="I123" s="171">
        <f>ROUND(E123*H123,2)</f>
        <v>0</v>
      </c>
      <c r="J123" s="172"/>
      <c r="K123" s="171">
        <f>ROUND(E123*J123,2)</f>
        <v>0</v>
      </c>
      <c r="L123" s="171">
        <v>15</v>
      </c>
      <c r="M123" s="173">
        <f>G123*(1+L123/100)</f>
        <v>0</v>
      </c>
      <c r="N123" s="159">
        <v>3.2590000000000001E-2</v>
      </c>
      <c r="O123" s="159">
        <f>ROUND(E123*N123,2)</f>
        <v>2.19</v>
      </c>
      <c r="P123" s="159">
        <v>0</v>
      </c>
      <c r="Q123" s="159">
        <f>ROUND(E123*P123,2)</f>
        <v>0</v>
      </c>
      <c r="R123" s="159"/>
      <c r="S123" s="159" t="s">
        <v>223</v>
      </c>
      <c r="T123" s="159" t="s">
        <v>224</v>
      </c>
      <c r="U123" s="159">
        <v>1.86</v>
      </c>
      <c r="V123" s="159">
        <f>ROUND(E123*U123,2)</f>
        <v>124.99</v>
      </c>
      <c r="W123" s="159"/>
      <c r="X123" s="159" t="s">
        <v>268</v>
      </c>
      <c r="Y123" s="150"/>
      <c r="Z123" s="150"/>
      <c r="AA123" s="150"/>
      <c r="AB123" s="150"/>
      <c r="AC123" s="150"/>
      <c r="AD123" s="150"/>
      <c r="AE123" s="150"/>
      <c r="AF123" s="150"/>
      <c r="AG123" s="150" t="s">
        <v>332</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57"/>
      <c r="B124" s="158"/>
      <c r="C124" s="191" t="s">
        <v>485</v>
      </c>
      <c r="D124" s="189"/>
      <c r="E124" s="190">
        <v>67.2</v>
      </c>
      <c r="F124" s="159"/>
      <c r="G124" s="159"/>
      <c r="H124" s="159"/>
      <c r="I124" s="159"/>
      <c r="J124" s="159"/>
      <c r="K124" s="159"/>
      <c r="L124" s="159"/>
      <c r="M124" s="159"/>
      <c r="N124" s="159"/>
      <c r="O124" s="159"/>
      <c r="P124" s="159"/>
      <c r="Q124" s="159"/>
      <c r="R124" s="159"/>
      <c r="S124" s="159"/>
      <c r="T124" s="159"/>
      <c r="U124" s="159"/>
      <c r="V124" s="159"/>
      <c r="W124" s="159"/>
      <c r="X124" s="159"/>
      <c r="Y124" s="150"/>
      <c r="Z124" s="150"/>
      <c r="AA124" s="150"/>
      <c r="AB124" s="150"/>
      <c r="AC124" s="150"/>
      <c r="AD124" s="150"/>
      <c r="AE124" s="150"/>
      <c r="AF124" s="150"/>
      <c r="AG124" s="150" t="s">
        <v>334</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x14ac:dyDescent="0.25">
      <c r="A125" s="161" t="s">
        <v>218</v>
      </c>
      <c r="B125" s="162" t="s">
        <v>121</v>
      </c>
      <c r="C125" s="176" t="s">
        <v>122</v>
      </c>
      <c r="D125" s="163"/>
      <c r="E125" s="164"/>
      <c r="F125" s="165"/>
      <c r="G125" s="165">
        <f>SUMIF(AG126:AG155,"&lt;&gt;NOR",G126:G155)</f>
        <v>0</v>
      </c>
      <c r="H125" s="165"/>
      <c r="I125" s="165">
        <f>SUM(I126:I155)</f>
        <v>0</v>
      </c>
      <c r="J125" s="165"/>
      <c r="K125" s="165">
        <f>SUM(K126:K155)</f>
        <v>0</v>
      </c>
      <c r="L125" s="165"/>
      <c r="M125" s="166">
        <f>SUM(M126:M155)</f>
        <v>0</v>
      </c>
      <c r="N125" s="160"/>
      <c r="O125" s="160">
        <f>SUM(O126:O155)</f>
        <v>38.85</v>
      </c>
      <c r="P125" s="160"/>
      <c r="Q125" s="160">
        <f>SUM(Q126:Q155)</f>
        <v>0</v>
      </c>
      <c r="R125" s="160"/>
      <c r="S125" s="160"/>
      <c r="T125" s="160"/>
      <c r="U125" s="160"/>
      <c r="V125" s="160">
        <f>SUM(V126:V155)</f>
        <v>177.70999999999998</v>
      </c>
      <c r="W125" s="160"/>
      <c r="X125" s="160"/>
      <c r="AG125" t="s">
        <v>219</v>
      </c>
    </row>
    <row r="126" spans="1:60" ht="20.399999999999999" outlineLevel="1" x14ac:dyDescent="0.25">
      <c r="A126" s="167">
        <v>37</v>
      </c>
      <c r="B126" s="168" t="s">
        <v>463</v>
      </c>
      <c r="C126" s="177" t="s">
        <v>464</v>
      </c>
      <c r="D126" s="169" t="s">
        <v>342</v>
      </c>
      <c r="E126" s="170">
        <v>0.80859999999999999</v>
      </c>
      <c r="F126" s="171">
        <f>H126+J126</f>
        <v>0</v>
      </c>
      <c r="G126" s="171">
        <f>ROUND(E126*F126,2)</f>
        <v>0</v>
      </c>
      <c r="H126" s="172"/>
      <c r="I126" s="171">
        <f>ROUND(E126*H126,2)</f>
        <v>0</v>
      </c>
      <c r="J126" s="172"/>
      <c r="K126" s="171">
        <f>ROUND(E126*J126,2)</f>
        <v>0</v>
      </c>
      <c r="L126" s="171">
        <v>15</v>
      </c>
      <c r="M126" s="173">
        <f>G126*(1+L126/100)</f>
        <v>0</v>
      </c>
      <c r="N126" s="159">
        <v>1.09663</v>
      </c>
      <c r="O126" s="159">
        <f>ROUND(E126*N126,2)</f>
        <v>0.89</v>
      </c>
      <c r="P126" s="159">
        <v>0</v>
      </c>
      <c r="Q126" s="159">
        <f>ROUND(E126*P126,2)</f>
        <v>0</v>
      </c>
      <c r="R126" s="159"/>
      <c r="S126" s="159" t="s">
        <v>223</v>
      </c>
      <c r="T126" s="159" t="s">
        <v>224</v>
      </c>
      <c r="U126" s="159">
        <v>16.582999999999998</v>
      </c>
      <c r="V126" s="159">
        <f>ROUND(E126*U126,2)</f>
        <v>13.41</v>
      </c>
      <c r="W126" s="159"/>
      <c r="X126" s="159" t="s">
        <v>268</v>
      </c>
      <c r="Y126" s="150"/>
      <c r="Z126" s="150"/>
      <c r="AA126" s="150"/>
      <c r="AB126" s="150"/>
      <c r="AC126" s="150"/>
      <c r="AD126" s="150"/>
      <c r="AE126" s="150"/>
      <c r="AF126" s="150"/>
      <c r="AG126" s="150" t="s">
        <v>332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57"/>
      <c r="B127" s="158"/>
      <c r="C127" s="191" t="s">
        <v>465</v>
      </c>
      <c r="D127" s="189"/>
      <c r="E127" s="190">
        <v>0.81</v>
      </c>
      <c r="F127" s="159"/>
      <c r="G127" s="159"/>
      <c r="H127" s="159"/>
      <c r="I127" s="159"/>
      <c r="J127" s="159"/>
      <c r="K127" s="159"/>
      <c r="L127" s="159"/>
      <c r="M127" s="159"/>
      <c r="N127" s="159"/>
      <c r="O127" s="159"/>
      <c r="P127" s="159"/>
      <c r="Q127" s="159"/>
      <c r="R127" s="159"/>
      <c r="S127" s="159"/>
      <c r="T127" s="159"/>
      <c r="U127" s="159"/>
      <c r="V127" s="159"/>
      <c r="W127" s="159"/>
      <c r="X127" s="159"/>
      <c r="Y127" s="150"/>
      <c r="Z127" s="150"/>
      <c r="AA127" s="150"/>
      <c r="AB127" s="150"/>
      <c r="AC127" s="150"/>
      <c r="AD127" s="150"/>
      <c r="AE127" s="150"/>
      <c r="AF127" s="150"/>
      <c r="AG127" s="150" t="s">
        <v>334</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20.399999999999999" outlineLevel="1" x14ac:dyDescent="0.25">
      <c r="A128" s="167">
        <v>38</v>
      </c>
      <c r="B128" s="168" t="s">
        <v>466</v>
      </c>
      <c r="C128" s="177" t="s">
        <v>467</v>
      </c>
      <c r="D128" s="169" t="s">
        <v>342</v>
      </c>
      <c r="E128" s="170">
        <v>3.5689299999999999</v>
      </c>
      <c r="F128" s="171">
        <f>H128+J128</f>
        <v>0</v>
      </c>
      <c r="G128" s="171">
        <f>ROUND(E128*F128,2)</f>
        <v>0</v>
      </c>
      <c r="H128" s="172"/>
      <c r="I128" s="171">
        <f>ROUND(E128*H128,2)</f>
        <v>0</v>
      </c>
      <c r="J128" s="172"/>
      <c r="K128" s="171">
        <f>ROUND(E128*J128,2)</f>
        <v>0</v>
      </c>
      <c r="L128" s="171">
        <v>15</v>
      </c>
      <c r="M128" s="173">
        <f>G128*(1+L128/100)</f>
        <v>0</v>
      </c>
      <c r="N128" s="159">
        <v>1.09188</v>
      </c>
      <c r="O128" s="159">
        <f>ROUND(E128*N128,2)</f>
        <v>3.9</v>
      </c>
      <c r="P128" s="159">
        <v>0</v>
      </c>
      <c r="Q128" s="159">
        <f>ROUND(E128*P128,2)</f>
        <v>0</v>
      </c>
      <c r="R128" s="159"/>
      <c r="S128" s="159" t="s">
        <v>223</v>
      </c>
      <c r="T128" s="159" t="s">
        <v>224</v>
      </c>
      <c r="U128" s="159">
        <v>15.433</v>
      </c>
      <c r="V128" s="159">
        <f>ROUND(E128*U128,2)</f>
        <v>55.08</v>
      </c>
      <c r="W128" s="159"/>
      <c r="X128" s="159" t="s">
        <v>268</v>
      </c>
      <c r="Y128" s="150"/>
      <c r="Z128" s="150"/>
      <c r="AA128" s="150"/>
      <c r="AB128" s="150"/>
      <c r="AC128" s="150"/>
      <c r="AD128" s="150"/>
      <c r="AE128" s="150"/>
      <c r="AF128" s="150"/>
      <c r="AG128" s="150" t="s">
        <v>332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57"/>
      <c r="B129" s="158"/>
      <c r="C129" s="191" t="s">
        <v>468</v>
      </c>
      <c r="D129" s="189"/>
      <c r="E129" s="190">
        <v>2.1</v>
      </c>
      <c r="F129" s="159"/>
      <c r="G129" s="159"/>
      <c r="H129" s="159"/>
      <c r="I129" s="159"/>
      <c r="J129" s="159"/>
      <c r="K129" s="159"/>
      <c r="L129" s="159"/>
      <c r="M129" s="159"/>
      <c r="N129" s="159"/>
      <c r="O129" s="159"/>
      <c r="P129" s="159"/>
      <c r="Q129" s="159"/>
      <c r="R129" s="159"/>
      <c r="S129" s="159"/>
      <c r="T129" s="159"/>
      <c r="U129" s="159"/>
      <c r="V129" s="159"/>
      <c r="W129" s="159"/>
      <c r="X129" s="159"/>
      <c r="Y129" s="150"/>
      <c r="Z129" s="150"/>
      <c r="AA129" s="150"/>
      <c r="AB129" s="150"/>
      <c r="AC129" s="150"/>
      <c r="AD129" s="150"/>
      <c r="AE129" s="150"/>
      <c r="AF129" s="150"/>
      <c r="AG129" s="150" t="s">
        <v>334</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57"/>
      <c r="B130" s="158"/>
      <c r="C130" s="191" t="s">
        <v>469</v>
      </c>
      <c r="D130" s="189"/>
      <c r="E130" s="190">
        <v>0.71</v>
      </c>
      <c r="F130" s="159"/>
      <c r="G130" s="159"/>
      <c r="H130" s="159"/>
      <c r="I130" s="159"/>
      <c r="J130" s="159"/>
      <c r="K130" s="159"/>
      <c r="L130" s="159"/>
      <c r="M130" s="159"/>
      <c r="N130" s="159"/>
      <c r="O130" s="159"/>
      <c r="P130" s="159"/>
      <c r="Q130" s="159"/>
      <c r="R130" s="159"/>
      <c r="S130" s="159"/>
      <c r="T130" s="159"/>
      <c r="U130" s="159"/>
      <c r="V130" s="159"/>
      <c r="W130" s="159"/>
      <c r="X130" s="159"/>
      <c r="Y130" s="150"/>
      <c r="Z130" s="150"/>
      <c r="AA130" s="150"/>
      <c r="AB130" s="150"/>
      <c r="AC130" s="150"/>
      <c r="AD130" s="150"/>
      <c r="AE130" s="150"/>
      <c r="AF130" s="150"/>
      <c r="AG130" s="150" t="s">
        <v>334</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5">
      <c r="A131" s="157"/>
      <c r="B131" s="158"/>
      <c r="C131" s="191" t="s">
        <v>470</v>
      </c>
      <c r="D131" s="189"/>
      <c r="E131" s="190">
        <v>0.37</v>
      </c>
      <c r="F131" s="159"/>
      <c r="G131" s="159"/>
      <c r="H131" s="159"/>
      <c r="I131" s="159"/>
      <c r="J131" s="159"/>
      <c r="K131" s="159"/>
      <c r="L131" s="159"/>
      <c r="M131" s="159"/>
      <c r="N131" s="159"/>
      <c r="O131" s="159"/>
      <c r="P131" s="159"/>
      <c r="Q131" s="159"/>
      <c r="R131" s="159"/>
      <c r="S131" s="159"/>
      <c r="T131" s="159"/>
      <c r="U131" s="159"/>
      <c r="V131" s="159"/>
      <c r="W131" s="159"/>
      <c r="X131" s="159"/>
      <c r="Y131" s="150"/>
      <c r="Z131" s="150"/>
      <c r="AA131" s="150"/>
      <c r="AB131" s="150"/>
      <c r="AC131" s="150"/>
      <c r="AD131" s="150"/>
      <c r="AE131" s="150"/>
      <c r="AF131" s="150"/>
      <c r="AG131" s="150" t="s">
        <v>334</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57"/>
      <c r="B132" s="158"/>
      <c r="C132" s="191" t="s">
        <v>471</v>
      </c>
      <c r="D132" s="189"/>
      <c r="E132" s="190">
        <v>0.39</v>
      </c>
      <c r="F132" s="159"/>
      <c r="G132" s="159"/>
      <c r="H132" s="159"/>
      <c r="I132" s="159"/>
      <c r="J132" s="159"/>
      <c r="K132" s="159"/>
      <c r="L132" s="159"/>
      <c r="M132" s="159"/>
      <c r="N132" s="159"/>
      <c r="O132" s="159"/>
      <c r="P132" s="159"/>
      <c r="Q132" s="159"/>
      <c r="R132" s="159"/>
      <c r="S132" s="159"/>
      <c r="T132" s="159"/>
      <c r="U132" s="159"/>
      <c r="V132" s="159"/>
      <c r="W132" s="159"/>
      <c r="X132" s="159"/>
      <c r="Y132" s="150"/>
      <c r="Z132" s="150"/>
      <c r="AA132" s="150"/>
      <c r="AB132" s="150"/>
      <c r="AC132" s="150"/>
      <c r="AD132" s="150"/>
      <c r="AE132" s="150"/>
      <c r="AF132" s="150"/>
      <c r="AG132" s="150" t="s">
        <v>334</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67">
        <v>39</v>
      </c>
      <c r="B133" s="168" t="s">
        <v>472</v>
      </c>
      <c r="C133" s="177" t="s">
        <v>473</v>
      </c>
      <c r="D133" s="169" t="s">
        <v>331</v>
      </c>
      <c r="E133" s="170">
        <v>11.4375</v>
      </c>
      <c r="F133" s="171">
        <f>H133+J133</f>
        <v>0</v>
      </c>
      <c r="G133" s="171">
        <f>ROUND(E133*F133,2)</f>
        <v>0</v>
      </c>
      <c r="H133" s="172"/>
      <c r="I133" s="171">
        <f>ROUND(E133*H133,2)</f>
        <v>0</v>
      </c>
      <c r="J133" s="172"/>
      <c r="K133" s="171">
        <f>ROUND(E133*J133,2)</f>
        <v>0</v>
      </c>
      <c r="L133" s="171">
        <v>15</v>
      </c>
      <c r="M133" s="173">
        <f>G133*(1+L133/100)</f>
        <v>0</v>
      </c>
      <c r="N133" s="159">
        <v>2.5251100000000002</v>
      </c>
      <c r="O133" s="159">
        <f>ROUND(E133*N133,2)</f>
        <v>28.88</v>
      </c>
      <c r="P133" s="159">
        <v>0</v>
      </c>
      <c r="Q133" s="159">
        <f>ROUND(E133*P133,2)</f>
        <v>0</v>
      </c>
      <c r="R133" s="159"/>
      <c r="S133" s="159" t="s">
        <v>223</v>
      </c>
      <c r="T133" s="159" t="s">
        <v>224</v>
      </c>
      <c r="U133" s="159">
        <v>1.448</v>
      </c>
      <c r="V133" s="159">
        <f>ROUND(E133*U133,2)</f>
        <v>16.559999999999999</v>
      </c>
      <c r="W133" s="159"/>
      <c r="X133" s="159" t="s">
        <v>268</v>
      </c>
      <c r="Y133" s="150"/>
      <c r="Z133" s="150"/>
      <c r="AA133" s="150"/>
      <c r="AB133" s="150"/>
      <c r="AC133" s="150"/>
      <c r="AD133" s="150"/>
      <c r="AE133" s="150"/>
      <c r="AF133" s="150"/>
      <c r="AG133" s="150" t="s">
        <v>269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57"/>
      <c r="B134" s="158"/>
      <c r="C134" s="191" t="s">
        <v>474</v>
      </c>
      <c r="D134" s="189"/>
      <c r="E134" s="190">
        <v>6.59</v>
      </c>
      <c r="F134" s="159"/>
      <c r="G134" s="159"/>
      <c r="H134" s="159"/>
      <c r="I134" s="159"/>
      <c r="J134" s="159"/>
      <c r="K134" s="159"/>
      <c r="L134" s="159"/>
      <c r="M134" s="159"/>
      <c r="N134" s="159"/>
      <c r="O134" s="159"/>
      <c r="P134" s="159"/>
      <c r="Q134" s="159"/>
      <c r="R134" s="159"/>
      <c r="S134" s="159"/>
      <c r="T134" s="159"/>
      <c r="U134" s="159"/>
      <c r="V134" s="159"/>
      <c r="W134" s="159"/>
      <c r="X134" s="159"/>
      <c r="Y134" s="150"/>
      <c r="Z134" s="150"/>
      <c r="AA134" s="150"/>
      <c r="AB134" s="150"/>
      <c r="AC134" s="150"/>
      <c r="AD134" s="150"/>
      <c r="AE134" s="150"/>
      <c r="AF134" s="150"/>
      <c r="AG134" s="150" t="s">
        <v>334</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57"/>
      <c r="B135" s="158"/>
      <c r="C135" s="191" t="s">
        <v>475</v>
      </c>
      <c r="D135" s="189"/>
      <c r="E135" s="190">
        <v>4.8499999999999996</v>
      </c>
      <c r="F135" s="159"/>
      <c r="G135" s="159"/>
      <c r="H135" s="159"/>
      <c r="I135" s="159"/>
      <c r="J135" s="159"/>
      <c r="K135" s="159"/>
      <c r="L135" s="159"/>
      <c r="M135" s="159"/>
      <c r="N135" s="159"/>
      <c r="O135" s="159"/>
      <c r="P135" s="159"/>
      <c r="Q135" s="159"/>
      <c r="R135" s="159"/>
      <c r="S135" s="159"/>
      <c r="T135" s="159"/>
      <c r="U135" s="159"/>
      <c r="V135" s="159"/>
      <c r="W135" s="159"/>
      <c r="X135" s="159"/>
      <c r="Y135" s="150"/>
      <c r="Z135" s="150"/>
      <c r="AA135" s="150"/>
      <c r="AB135" s="150"/>
      <c r="AC135" s="150"/>
      <c r="AD135" s="150"/>
      <c r="AE135" s="150"/>
      <c r="AF135" s="150"/>
      <c r="AG135" s="150" t="s">
        <v>334</v>
      </c>
      <c r="AH135" s="150">
        <v>0</v>
      </c>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67">
        <v>40</v>
      </c>
      <c r="B136" s="168" t="s">
        <v>476</v>
      </c>
      <c r="C136" s="177" t="s">
        <v>477</v>
      </c>
      <c r="D136" s="169" t="s">
        <v>318</v>
      </c>
      <c r="E136" s="170">
        <v>51.6</v>
      </c>
      <c r="F136" s="171">
        <f>H136+J136</f>
        <v>0</v>
      </c>
      <c r="G136" s="171">
        <f>ROUND(E136*F136,2)</f>
        <v>0</v>
      </c>
      <c r="H136" s="172"/>
      <c r="I136" s="171">
        <f>ROUND(E136*H136,2)</f>
        <v>0</v>
      </c>
      <c r="J136" s="172"/>
      <c r="K136" s="171">
        <f>ROUND(E136*J136,2)</f>
        <v>0</v>
      </c>
      <c r="L136" s="171">
        <v>15</v>
      </c>
      <c r="M136" s="173">
        <f>G136*(1+L136/100)</f>
        <v>0</v>
      </c>
      <c r="N136" s="159">
        <v>7.8200000000000006E-3</v>
      </c>
      <c r="O136" s="159">
        <f>ROUND(E136*N136,2)</f>
        <v>0.4</v>
      </c>
      <c r="P136" s="159">
        <v>0</v>
      </c>
      <c r="Q136" s="159">
        <f>ROUND(E136*P136,2)</f>
        <v>0</v>
      </c>
      <c r="R136" s="159"/>
      <c r="S136" s="159" t="s">
        <v>223</v>
      </c>
      <c r="T136" s="159" t="s">
        <v>224</v>
      </c>
      <c r="U136" s="159">
        <v>0.79</v>
      </c>
      <c r="V136" s="159">
        <f>ROUND(E136*U136,2)</f>
        <v>40.76</v>
      </c>
      <c r="W136" s="159"/>
      <c r="X136" s="159" t="s">
        <v>268</v>
      </c>
      <c r="Y136" s="150"/>
      <c r="Z136" s="150"/>
      <c r="AA136" s="150"/>
      <c r="AB136" s="150"/>
      <c r="AC136" s="150"/>
      <c r="AD136" s="150"/>
      <c r="AE136" s="150"/>
      <c r="AF136" s="150"/>
      <c r="AG136" s="150" t="s">
        <v>269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57"/>
      <c r="B137" s="158"/>
      <c r="C137" s="191" t="s">
        <v>478</v>
      </c>
      <c r="D137" s="189"/>
      <c r="E137" s="190">
        <v>31.5</v>
      </c>
      <c r="F137" s="159"/>
      <c r="G137" s="159"/>
      <c r="H137" s="159"/>
      <c r="I137" s="159"/>
      <c r="J137" s="159"/>
      <c r="K137" s="159"/>
      <c r="L137" s="159"/>
      <c r="M137" s="159"/>
      <c r="N137" s="159"/>
      <c r="O137" s="159"/>
      <c r="P137" s="159"/>
      <c r="Q137" s="159"/>
      <c r="R137" s="159"/>
      <c r="S137" s="159"/>
      <c r="T137" s="159"/>
      <c r="U137" s="159"/>
      <c r="V137" s="159"/>
      <c r="W137" s="159"/>
      <c r="X137" s="159"/>
      <c r="Y137" s="150"/>
      <c r="Z137" s="150"/>
      <c r="AA137" s="150"/>
      <c r="AB137" s="150"/>
      <c r="AC137" s="150"/>
      <c r="AD137" s="150"/>
      <c r="AE137" s="150"/>
      <c r="AF137" s="150"/>
      <c r="AG137" s="150" t="s">
        <v>334</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57"/>
      <c r="B138" s="158"/>
      <c r="C138" s="191" t="s">
        <v>479</v>
      </c>
      <c r="D138" s="189"/>
      <c r="E138" s="190">
        <v>20.100000000000001</v>
      </c>
      <c r="F138" s="159"/>
      <c r="G138" s="159"/>
      <c r="H138" s="159"/>
      <c r="I138" s="159"/>
      <c r="J138" s="159"/>
      <c r="K138" s="159"/>
      <c r="L138" s="159"/>
      <c r="M138" s="159"/>
      <c r="N138" s="159"/>
      <c r="O138" s="159"/>
      <c r="P138" s="159"/>
      <c r="Q138" s="159"/>
      <c r="R138" s="159"/>
      <c r="S138" s="159"/>
      <c r="T138" s="159"/>
      <c r="U138" s="159"/>
      <c r="V138" s="159"/>
      <c r="W138" s="159"/>
      <c r="X138" s="159"/>
      <c r="Y138" s="150"/>
      <c r="Z138" s="150"/>
      <c r="AA138" s="150"/>
      <c r="AB138" s="150"/>
      <c r="AC138" s="150"/>
      <c r="AD138" s="150"/>
      <c r="AE138" s="150"/>
      <c r="AF138" s="150"/>
      <c r="AG138" s="150" t="s">
        <v>334</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81">
        <v>41</v>
      </c>
      <c r="B139" s="182" t="s">
        <v>480</v>
      </c>
      <c r="C139" s="188" t="s">
        <v>481</v>
      </c>
      <c r="D139" s="183" t="s">
        <v>318</v>
      </c>
      <c r="E139" s="184">
        <v>51.6</v>
      </c>
      <c r="F139" s="185">
        <f>H139+J139</f>
        <v>0</v>
      </c>
      <c r="G139" s="185">
        <f>ROUND(E139*F139,2)</f>
        <v>0</v>
      </c>
      <c r="H139" s="186"/>
      <c r="I139" s="185">
        <f>ROUND(E139*H139,2)</f>
        <v>0</v>
      </c>
      <c r="J139" s="186"/>
      <c r="K139" s="185">
        <f>ROUND(E139*J139,2)</f>
        <v>0</v>
      </c>
      <c r="L139" s="185">
        <v>15</v>
      </c>
      <c r="M139" s="187">
        <f>G139*(1+L139/100)</f>
        <v>0</v>
      </c>
      <c r="N139" s="159">
        <v>0</v>
      </c>
      <c r="O139" s="159">
        <f>ROUND(E139*N139,2)</f>
        <v>0</v>
      </c>
      <c r="P139" s="159">
        <v>0</v>
      </c>
      <c r="Q139" s="159">
        <f>ROUND(E139*P139,2)</f>
        <v>0</v>
      </c>
      <c r="R139" s="159"/>
      <c r="S139" s="159" t="s">
        <v>223</v>
      </c>
      <c r="T139" s="159" t="s">
        <v>224</v>
      </c>
      <c r="U139" s="159">
        <v>0.24</v>
      </c>
      <c r="V139" s="159">
        <f>ROUND(E139*U139,2)</f>
        <v>12.38</v>
      </c>
      <c r="W139" s="159"/>
      <c r="X139" s="159" t="s">
        <v>268</v>
      </c>
      <c r="Y139" s="150"/>
      <c r="Z139" s="150"/>
      <c r="AA139" s="150"/>
      <c r="AB139" s="150"/>
      <c r="AC139" s="150"/>
      <c r="AD139" s="150"/>
      <c r="AE139" s="150"/>
      <c r="AF139" s="150"/>
      <c r="AG139" s="150" t="s">
        <v>269</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5">
      <c r="A140" s="167">
        <v>42</v>
      </c>
      <c r="B140" s="168" t="s">
        <v>482</v>
      </c>
      <c r="C140" s="177" t="s">
        <v>1975</v>
      </c>
      <c r="D140" s="169" t="s">
        <v>342</v>
      </c>
      <c r="E140" s="170">
        <v>0.72199999999999998</v>
      </c>
      <c r="F140" s="171">
        <f>H140+J140</f>
        <v>0</v>
      </c>
      <c r="G140" s="171">
        <f>ROUND(E140*F140,2)</f>
        <v>0</v>
      </c>
      <c r="H140" s="172"/>
      <c r="I140" s="171">
        <f>ROUND(E140*H140,2)</f>
        <v>0</v>
      </c>
      <c r="J140" s="172"/>
      <c r="K140" s="171">
        <f>ROUND(E140*J140,2)</f>
        <v>0</v>
      </c>
      <c r="L140" s="171">
        <v>15</v>
      </c>
      <c r="M140" s="173">
        <f>G140*(1+L140/100)</f>
        <v>0</v>
      </c>
      <c r="N140" s="159">
        <v>1.0166500000000001</v>
      </c>
      <c r="O140" s="159">
        <f>ROUND(E140*N140,2)</f>
        <v>0.73</v>
      </c>
      <c r="P140" s="159">
        <v>0</v>
      </c>
      <c r="Q140" s="159">
        <f>ROUND(E140*P140,2)</f>
        <v>0</v>
      </c>
      <c r="R140" s="159"/>
      <c r="S140" s="159" t="s">
        <v>223</v>
      </c>
      <c r="T140" s="159" t="s">
        <v>224</v>
      </c>
      <c r="U140" s="159">
        <v>27.672999999999998</v>
      </c>
      <c r="V140" s="159">
        <f>ROUND(E140*U140,2)</f>
        <v>19.98</v>
      </c>
      <c r="W140" s="159"/>
      <c r="X140" s="159" t="s">
        <v>268</v>
      </c>
      <c r="Y140" s="150"/>
      <c r="Z140" s="150"/>
      <c r="AA140" s="150"/>
      <c r="AB140" s="150"/>
      <c r="AC140" s="150"/>
      <c r="AD140" s="150"/>
      <c r="AE140" s="150"/>
      <c r="AF140" s="150"/>
      <c r="AG140" s="150" t="s">
        <v>269</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57"/>
      <c r="B141" s="158"/>
      <c r="C141" s="191">
        <v>0.72199999999999998</v>
      </c>
      <c r="D141" s="189"/>
      <c r="E141" s="190">
        <v>0.72199999999999998</v>
      </c>
      <c r="F141" s="159"/>
      <c r="G141" s="159"/>
      <c r="H141" s="159"/>
      <c r="I141" s="159"/>
      <c r="J141" s="159"/>
      <c r="K141" s="159"/>
      <c r="L141" s="159"/>
      <c r="M141" s="159"/>
      <c r="N141" s="159"/>
      <c r="O141" s="159"/>
      <c r="P141" s="159"/>
      <c r="Q141" s="159"/>
      <c r="R141" s="159"/>
      <c r="S141" s="159"/>
      <c r="T141" s="159"/>
      <c r="U141" s="159"/>
      <c r="V141" s="159"/>
      <c r="W141" s="159"/>
      <c r="X141" s="159"/>
      <c r="Y141" s="150"/>
      <c r="Z141" s="150"/>
      <c r="AA141" s="150"/>
      <c r="AB141" s="150"/>
      <c r="AC141" s="150"/>
      <c r="AD141" s="150"/>
      <c r="AE141" s="150"/>
      <c r="AF141" s="150"/>
      <c r="AG141" s="150" t="s">
        <v>334</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ht="20.399999999999999" outlineLevel="1" x14ac:dyDescent="0.25">
      <c r="A142" s="167">
        <v>43</v>
      </c>
      <c r="B142" s="168" t="s">
        <v>459</v>
      </c>
      <c r="C142" s="177" t="s">
        <v>460</v>
      </c>
      <c r="D142" s="169" t="s">
        <v>461</v>
      </c>
      <c r="E142" s="170">
        <v>0.504</v>
      </c>
      <c r="F142" s="171">
        <f>H142+J142</f>
        <v>0</v>
      </c>
      <c r="G142" s="171">
        <f>ROUND(E142*F142,2)</f>
        <v>0</v>
      </c>
      <c r="H142" s="172"/>
      <c r="I142" s="171">
        <f>ROUND(E142*H142,2)</f>
        <v>0</v>
      </c>
      <c r="J142" s="172"/>
      <c r="K142" s="171">
        <f>ROUND(E142*J142,2)</f>
        <v>0</v>
      </c>
      <c r="L142" s="171">
        <v>15</v>
      </c>
      <c r="M142" s="173">
        <f>G142*(1+L142/100)</f>
        <v>0</v>
      </c>
      <c r="N142" s="159">
        <v>0</v>
      </c>
      <c r="O142" s="159">
        <f>ROUND(E142*N142,2)</f>
        <v>0</v>
      </c>
      <c r="P142" s="159">
        <v>0</v>
      </c>
      <c r="Q142" s="159">
        <f>ROUND(E142*P142,2)</f>
        <v>0</v>
      </c>
      <c r="R142" s="159"/>
      <c r="S142" s="159" t="s">
        <v>267</v>
      </c>
      <c r="T142" s="159" t="s">
        <v>224</v>
      </c>
      <c r="U142" s="159">
        <v>0</v>
      </c>
      <c r="V142" s="159">
        <f>ROUND(E142*U142,2)</f>
        <v>0</v>
      </c>
      <c r="W142" s="159"/>
      <c r="X142" s="159" t="s">
        <v>268</v>
      </c>
      <c r="Y142" s="150"/>
      <c r="Z142" s="150"/>
      <c r="AA142" s="150"/>
      <c r="AB142" s="150"/>
      <c r="AC142" s="150"/>
      <c r="AD142" s="150"/>
      <c r="AE142" s="150"/>
      <c r="AF142" s="150"/>
      <c r="AG142" s="150" t="s">
        <v>332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57"/>
      <c r="B143" s="158"/>
      <c r="C143" s="191" t="s">
        <v>462</v>
      </c>
      <c r="D143" s="189"/>
      <c r="E143" s="190">
        <v>0.504</v>
      </c>
      <c r="F143" s="159"/>
      <c r="G143" s="159"/>
      <c r="H143" s="159"/>
      <c r="I143" s="159"/>
      <c r="J143" s="159"/>
      <c r="K143" s="159"/>
      <c r="L143" s="159"/>
      <c r="M143" s="159"/>
      <c r="N143" s="159"/>
      <c r="O143" s="159"/>
      <c r="P143" s="159"/>
      <c r="Q143" s="159"/>
      <c r="R143" s="159"/>
      <c r="S143" s="159"/>
      <c r="T143" s="159"/>
      <c r="U143" s="159"/>
      <c r="V143" s="159"/>
      <c r="W143" s="159"/>
      <c r="X143" s="159"/>
      <c r="Y143" s="150"/>
      <c r="Z143" s="150"/>
      <c r="AA143" s="150"/>
      <c r="AB143" s="150"/>
      <c r="AC143" s="150"/>
      <c r="AD143" s="150"/>
      <c r="AE143" s="150"/>
      <c r="AF143" s="150"/>
      <c r="AG143" s="150" t="s">
        <v>334</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0.399999999999999" outlineLevel="1" x14ac:dyDescent="0.25">
      <c r="A144" s="167">
        <v>44</v>
      </c>
      <c r="B144" s="168" t="s">
        <v>486</v>
      </c>
      <c r="C144" s="177" t="s">
        <v>487</v>
      </c>
      <c r="D144" s="169" t="s">
        <v>461</v>
      </c>
      <c r="E144" s="170">
        <v>4.2199499999999999</v>
      </c>
      <c r="F144" s="171">
        <f>H144+J144</f>
        <v>0</v>
      </c>
      <c r="G144" s="171">
        <f>ROUND(E144*F144,2)</f>
        <v>0</v>
      </c>
      <c r="H144" s="172"/>
      <c r="I144" s="171">
        <f>ROUND(E144*H144,2)</f>
        <v>0</v>
      </c>
      <c r="J144" s="172"/>
      <c r="K144" s="171">
        <f>ROUND(E144*J144,2)</f>
        <v>0</v>
      </c>
      <c r="L144" s="171">
        <v>15</v>
      </c>
      <c r="M144" s="173">
        <f>G144*(1+L144/100)</f>
        <v>0</v>
      </c>
      <c r="N144" s="159">
        <v>0.19275999999999999</v>
      </c>
      <c r="O144" s="159">
        <f>ROUND(E144*N144,2)</f>
        <v>0.81</v>
      </c>
      <c r="P144" s="159">
        <v>0</v>
      </c>
      <c r="Q144" s="159">
        <f>ROUND(E144*P144,2)</f>
        <v>0</v>
      </c>
      <c r="R144" s="159"/>
      <c r="S144" s="159" t="s">
        <v>223</v>
      </c>
      <c r="T144" s="159" t="s">
        <v>224</v>
      </c>
      <c r="U144" s="159">
        <v>1.0980000000000001</v>
      </c>
      <c r="V144" s="159">
        <f>ROUND(E144*U144,2)</f>
        <v>4.63</v>
      </c>
      <c r="W144" s="159"/>
      <c r="X144" s="159" t="s">
        <v>268</v>
      </c>
      <c r="Y144" s="150"/>
      <c r="Z144" s="150"/>
      <c r="AA144" s="150"/>
      <c r="AB144" s="150"/>
      <c r="AC144" s="150"/>
      <c r="AD144" s="150"/>
      <c r="AE144" s="150"/>
      <c r="AF144" s="150"/>
      <c r="AG144" s="150" t="s">
        <v>332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57"/>
      <c r="B145" s="158"/>
      <c r="C145" s="191" t="s">
        <v>488</v>
      </c>
      <c r="D145" s="189"/>
      <c r="E145" s="190">
        <v>4.2199499999999999</v>
      </c>
      <c r="F145" s="159"/>
      <c r="G145" s="159"/>
      <c r="H145" s="159"/>
      <c r="I145" s="159"/>
      <c r="J145" s="159"/>
      <c r="K145" s="159"/>
      <c r="L145" s="159"/>
      <c r="M145" s="159"/>
      <c r="N145" s="159"/>
      <c r="O145" s="159"/>
      <c r="P145" s="159"/>
      <c r="Q145" s="159"/>
      <c r="R145" s="159"/>
      <c r="S145" s="159"/>
      <c r="T145" s="159"/>
      <c r="U145" s="159"/>
      <c r="V145" s="159"/>
      <c r="W145" s="159"/>
      <c r="X145" s="159"/>
      <c r="Y145" s="150"/>
      <c r="Z145" s="150"/>
      <c r="AA145" s="150"/>
      <c r="AB145" s="150"/>
      <c r="AC145" s="150"/>
      <c r="AD145" s="150"/>
      <c r="AE145" s="150"/>
      <c r="AF145" s="150"/>
      <c r="AG145" s="150" t="s">
        <v>334</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67">
        <v>45</v>
      </c>
      <c r="B146" s="168" t="s">
        <v>489</v>
      </c>
      <c r="C146" s="177" t="s">
        <v>1969</v>
      </c>
      <c r="D146" s="169" t="s">
        <v>342</v>
      </c>
      <c r="E146" s="170">
        <v>0.36</v>
      </c>
      <c r="F146" s="171">
        <f>H146+J146</f>
        <v>0</v>
      </c>
      <c r="G146" s="171">
        <f>ROUND(E146*F146,2)</f>
        <v>0</v>
      </c>
      <c r="H146" s="172"/>
      <c r="I146" s="171">
        <f>ROUND(E146*H146,2)</f>
        <v>0</v>
      </c>
      <c r="J146" s="172"/>
      <c r="K146" s="171">
        <f>ROUND(E146*J146,2)</f>
        <v>0</v>
      </c>
      <c r="L146" s="171">
        <v>15</v>
      </c>
      <c r="M146" s="173">
        <f>G146*(1+L146/100)</f>
        <v>0</v>
      </c>
      <c r="N146" s="159">
        <v>1</v>
      </c>
      <c r="O146" s="159">
        <f>ROUND(E146*N146,2)</f>
        <v>0.36</v>
      </c>
      <c r="P146" s="159">
        <v>0</v>
      </c>
      <c r="Q146" s="159">
        <f>ROUND(E146*P146,2)</f>
        <v>0</v>
      </c>
      <c r="R146" s="159"/>
      <c r="S146" s="159" t="s">
        <v>267</v>
      </c>
      <c r="T146" s="159" t="s">
        <v>224</v>
      </c>
      <c r="U146" s="159">
        <v>0</v>
      </c>
      <c r="V146" s="159">
        <f>ROUND(E146*U146,2)</f>
        <v>0</v>
      </c>
      <c r="W146" s="159"/>
      <c r="X146" s="159" t="s">
        <v>268</v>
      </c>
      <c r="Y146" s="150"/>
      <c r="Z146" s="150"/>
      <c r="AA146" s="150"/>
      <c r="AB146" s="150"/>
      <c r="AC146" s="150"/>
      <c r="AD146" s="150"/>
      <c r="AE146" s="150"/>
      <c r="AF146" s="150"/>
      <c r="AG146" s="150" t="s">
        <v>332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57"/>
      <c r="B147" s="158"/>
      <c r="C147" s="191" t="s">
        <v>490</v>
      </c>
      <c r="D147" s="189"/>
      <c r="E147" s="190">
        <v>0.36</v>
      </c>
      <c r="F147" s="159"/>
      <c r="G147" s="159"/>
      <c r="H147" s="159"/>
      <c r="I147" s="159"/>
      <c r="J147" s="159"/>
      <c r="K147" s="159"/>
      <c r="L147" s="159"/>
      <c r="M147" s="159"/>
      <c r="N147" s="159"/>
      <c r="O147" s="159"/>
      <c r="P147" s="159"/>
      <c r="Q147" s="159"/>
      <c r="R147" s="159"/>
      <c r="S147" s="159"/>
      <c r="T147" s="159"/>
      <c r="U147" s="159"/>
      <c r="V147" s="159"/>
      <c r="W147" s="159"/>
      <c r="X147" s="159"/>
      <c r="Y147" s="150"/>
      <c r="Z147" s="150"/>
      <c r="AA147" s="150"/>
      <c r="AB147" s="150"/>
      <c r="AC147" s="150"/>
      <c r="AD147" s="150"/>
      <c r="AE147" s="150"/>
      <c r="AF147" s="150"/>
      <c r="AG147" s="150" t="s">
        <v>334</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67">
        <v>46</v>
      </c>
      <c r="B148" s="168" t="s">
        <v>491</v>
      </c>
      <c r="C148" s="177" t="s">
        <v>492</v>
      </c>
      <c r="D148" s="169" t="s">
        <v>493</v>
      </c>
      <c r="E148" s="170">
        <v>0.47299999999999998</v>
      </c>
      <c r="F148" s="171">
        <f>H148+J148</f>
        <v>0</v>
      </c>
      <c r="G148" s="171">
        <f>ROUND(E148*F148,2)</f>
        <v>0</v>
      </c>
      <c r="H148" s="172"/>
      <c r="I148" s="171">
        <f>ROUND(E148*H148,2)</f>
        <v>0</v>
      </c>
      <c r="J148" s="172"/>
      <c r="K148" s="171">
        <f>ROUND(E148*J148,2)</f>
        <v>0</v>
      </c>
      <c r="L148" s="171">
        <v>15</v>
      </c>
      <c r="M148" s="173">
        <f>G148*(1+L148/100)</f>
        <v>0</v>
      </c>
      <c r="N148" s="159">
        <v>3.2399999999999998E-2</v>
      </c>
      <c r="O148" s="159">
        <f>ROUND(E148*N148,2)</f>
        <v>0.02</v>
      </c>
      <c r="P148" s="159">
        <v>0</v>
      </c>
      <c r="Q148" s="159">
        <f>ROUND(E148*P148,2)</f>
        <v>0</v>
      </c>
      <c r="R148" s="159"/>
      <c r="S148" s="159" t="s">
        <v>267</v>
      </c>
      <c r="T148" s="159" t="s">
        <v>224</v>
      </c>
      <c r="U148" s="159">
        <v>0</v>
      </c>
      <c r="V148" s="159">
        <f>ROUND(E148*U148,2)</f>
        <v>0</v>
      </c>
      <c r="W148" s="159"/>
      <c r="X148" s="159" t="s">
        <v>268</v>
      </c>
      <c r="Y148" s="150"/>
      <c r="Z148" s="150"/>
      <c r="AA148" s="150"/>
      <c r="AB148" s="150"/>
      <c r="AC148" s="150"/>
      <c r="AD148" s="150"/>
      <c r="AE148" s="150"/>
      <c r="AF148" s="150"/>
      <c r="AG148" s="150" t="s">
        <v>332</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57"/>
      <c r="B149" s="158"/>
      <c r="C149" s="191" t="s">
        <v>494</v>
      </c>
      <c r="D149" s="189"/>
      <c r="E149" s="190">
        <v>0.47299999999999998</v>
      </c>
      <c r="F149" s="159"/>
      <c r="G149" s="159"/>
      <c r="H149" s="159"/>
      <c r="I149" s="159"/>
      <c r="J149" s="159"/>
      <c r="K149" s="159"/>
      <c r="L149" s="159"/>
      <c r="M149" s="159"/>
      <c r="N149" s="159"/>
      <c r="O149" s="159"/>
      <c r="P149" s="159"/>
      <c r="Q149" s="159"/>
      <c r="R149" s="159"/>
      <c r="S149" s="159"/>
      <c r="T149" s="159"/>
      <c r="U149" s="159"/>
      <c r="V149" s="159"/>
      <c r="W149" s="159"/>
      <c r="X149" s="159"/>
      <c r="Y149" s="150"/>
      <c r="Z149" s="150"/>
      <c r="AA149" s="150"/>
      <c r="AB149" s="150"/>
      <c r="AC149" s="150"/>
      <c r="AD149" s="150"/>
      <c r="AE149" s="150"/>
      <c r="AF149" s="150"/>
      <c r="AG149" s="150" t="s">
        <v>334</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57"/>
      <c r="B150" s="158"/>
      <c r="C150" s="191" t="s">
        <v>495</v>
      </c>
      <c r="D150" s="189"/>
      <c r="E150" s="190"/>
      <c r="F150" s="159"/>
      <c r="G150" s="159"/>
      <c r="H150" s="159"/>
      <c r="I150" s="159"/>
      <c r="J150" s="159"/>
      <c r="K150" s="159"/>
      <c r="L150" s="159"/>
      <c r="M150" s="159"/>
      <c r="N150" s="159"/>
      <c r="O150" s="159"/>
      <c r="P150" s="159"/>
      <c r="Q150" s="159"/>
      <c r="R150" s="159"/>
      <c r="S150" s="159"/>
      <c r="T150" s="159"/>
      <c r="U150" s="159"/>
      <c r="V150" s="159"/>
      <c r="W150" s="159"/>
      <c r="X150" s="159"/>
      <c r="Y150" s="150"/>
      <c r="Z150" s="150"/>
      <c r="AA150" s="150"/>
      <c r="AB150" s="150"/>
      <c r="AC150" s="150"/>
      <c r="AD150" s="150"/>
      <c r="AE150" s="150"/>
      <c r="AF150" s="150"/>
      <c r="AG150" s="150" t="s">
        <v>334</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0.399999999999999" outlineLevel="1" x14ac:dyDescent="0.25">
      <c r="A151" s="157"/>
      <c r="B151" s="158"/>
      <c r="C151" s="191" t="s">
        <v>496</v>
      </c>
      <c r="D151" s="189"/>
      <c r="E151" s="190"/>
      <c r="F151" s="159"/>
      <c r="G151" s="159"/>
      <c r="H151" s="159"/>
      <c r="I151" s="159"/>
      <c r="J151" s="159"/>
      <c r="K151" s="159"/>
      <c r="L151" s="159"/>
      <c r="M151" s="159"/>
      <c r="N151" s="159"/>
      <c r="O151" s="159"/>
      <c r="P151" s="159"/>
      <c r="Q151" s="159"/>
      <c r="R151" s="159"/>
      <c r="S151" s="159"/>
      <c r="T151" s="159"/>
      <c r="U151" s="159"/>
      <c r="V151" s="159"/>
      <c r="W151" s="159"/>
      <c r="X151" s="159"/>
      <c r="Y151" s="150"/>
      <c r="Z151" s="150"/>
      <c r="AA151" s="150"/>
      <c r="AB151" s="150"/>
      <c r="AC151" s="150"/>
      <c r="AD151" s="150"/>
      <c r="AE151" s="150"/>
      <c r="AF151" s="150"/>
      <c r="AG151" s="150" t="s">
        <v>334</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20.399999999999999" outlineLevel="1" x14ac:dyDescent="0.25">
      <c r="A152" s="167">
        <v>47</v>
      </c>
      <c r="B152" s="168" t="s">
        <v>497</v>
      </c>
      <c r="C152" s="177" t="s">
        <v>498</v>
      </c>
      <c r="D152" s="169" t="s">
        <v>342</v>
      </c>
      <c r="E152" s="170">
        <v>0.89527999999999996</v>
      </c>
      <c r="F152" s="171">
        <f>H152+J152</f>
        <v>0</v>
      </c>
      <c r="G152" s="171">
        <f>ROUND(E152*F152,2)</f>
        <v>0</v>
      </c>
      <c r="H152" s="172"/>
      <c r="I152" s="171">
        <f>ROUND(E152*H152,2)</f>
        <v>0</v>
      </c>
      <c r="J152" s="172"/>
      <c r="K152" s="171">
        <f>ROUND(E152*J152,2)</f>
        <v>0</v>
      </c>
      <c r="L152" s="171">
        <v>15</v>
      </c>
      <c r="M152" s="173">
        <f>G152*(1+L152/100)</f>
        <v>0</v>
      </c>
      <c r="N152" s="159">
        <v>1.09188</v>
      </c>
      <c r="O152" s="159">
        <f>ROUND(E152*N152,2)</f>
        <v>0.98</v>
      </c>
      <c r="P152" s="159">
        <v>0</v>
      </c>
      <c r="Q152" s="159">
        <f>ROUND(E152*P152,2)</f>
        <v>0</v>
      </c>
      <c r="R152" s="159"/>
      <c r="S152" s="159" t="s">
        <v>267</v>
      </c>
      <c r="T152" s="159" t="s">
        <v>224</v>
      </c>
      <c r="U152" s="159">
        <v>15.433</v>
      </c>
      <c r="V152" s="159">
        <f>ROUND(E152*U152,2)</f>
        <v>13.82</v>
      </c>
      <c r="W152" s="159"/>
      <c r="X152" s="159" t="s">
        <v>268</v>
      </c>
      <c r="Y152" s="150"/>
      <c r="Z152" s="150"/>
      <c r="AA152" s="150"/>
      <c r="AB152" s="150"/>
      <c r="AC152" s="150"/>
      <c r="AD152" s="150"/>
      <c r="AE152" s="150"/>
      <c r="AF152" s="150"/>
      <c r="AG152" s="150" t="s">
        <v>332</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57"/>
      <c r="B153" s="158"/>
      <c r="C153" s="191" t="s">
        <v>499</v>
      </c>
      <c r="D153" s="189"/>
      <c r="E153" s="190">
        <v>0.89527999999999996</v>
      </c>
      <c r="F153" s="159"/>
      <c r="G153" s="159"/>
      <c r="H153" s="159"/>
      <c r="I153" s="159"/>
      <c r="J153" s="159"/>
      <c r="K153" s="159"/>
      <c r="L153" s="159"/>
      <c r="M153" s="159"/>
      <c r="N153" s="159"/>
      <c r="O153" s="159"/>
      <c r="P153" s="159"/>
      <c r="Q153" s="159"/>
      <c r="R153" s="159"/>
      <c r="S153" s="159"/>
      <c r="T153" s="159"/>
      <c r="U153" s="159"/>
      <c r="V153" s="159"/>
      <c r="W153" s="159"/>
      <c r="X153" s="159"/>
      <c r="Y153" s="150"/>
      <c r="Z153" s="150"/>
      <c r="AA153" s="150"/>
      <c r="AB153" s="150"/>
      <c r="AC153" s="150"/>
      <c r="AD153" s="150"/>
      <c r="AE153" s="150"/>
      <c r="AF153" s="150"/>
      <c r="AG153" s="150" t="s">
        <v>334</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67">
        <v>48</v>
      </c>
      <c r="B154" s="168" t="s">
        <v>500</v>
      </c>
      <c r="C154" s="177" t="s">
        <v>501</v>
      </c>
      <c r="D154" s="169" t="s">
        <v>331</v>
      </c>
      <c r="E154" s="170">
        <v>0.75239999999999996</v>
      </c>
      <c r="F154" s="171">
        <f>H154+J154</f>
        <v>0</v>
      </c>
      <c r="G154" s="171">
        <f>ROUND(E154*F154,2)</f>
        <v>0</v>
      </c>
      <c r="H154" s="172"/>
      <c r="I154" s="171">
        <f>ROUND(E154*H154,2)</f>
        <v>0</v>
      </c>
      <c r="J154" s="172"/>
      <c r="K154" s="171">
        <f>ROUND(E154*J154,2)</f>
        <v>0</v>
      </c>
      <c r="L154" s="171">
        <v>15</v>
      </c>
      <c r="M154" s="173">
        <f>G154*(1+L154/100)</f>
        <v>0</v>
      </c>
      <c r="N154" s="159">
        <v>2.5</v>
      </c>
      <c r="O154" s="159">
        <f>ROUND(E154*N154,2)</f>
        <v>1.88</v>
      </c>
      <c r="P154" s="159">
        <v>0</v>
      </c>
      <c r="Q154" s="159">
        <f>ROUND(E154*P154,2)</f>
        <v>0</v>
      </c>
      <c r="R154" s="159"/>
      <c r="S154" s="159" t="s">
        <v>267</v>
      </c>
      <c r="T154" s="159" t="s">
        <v>223</v>
      </c>
      <c r="U154" s="159">
        <v>1.4490000000000001</v>
      </c>
      <c r="V154" s="159">
        <f>ROUND(E154*U154,2)</f>
        <v>1.0900000000000001</v>
      </c>
      <c r="W154" s="159"/>
      <c r="X154" s="159" t="s">
        <v>268</v>
      </c>
      <c r="Y154" s="150"/>
      <c r="Z154" s="150"/>
      <c r="AA154" s="150"/>
      <c r="AB154" s="150"/>
      <c r="AC154" s="150"/>
      <c r="AD154" s="150"/>
      <c r="AE154" s="150"/>
      <c r="AF154" s="150"/>
      <c r="AG154" s="150" t="s">
        <v>332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57"/>
      <c r="B155" s="158"/>
      <c r="C155" s="191" t="s">
        <v>502</v>
      </c>
      <c r="D155" s="189"/>
      <c r="E155" s="190">
        <v>0.75239999999999996</v>
      </c>
      <c r="F155" s="159"/>
      <c r="G155" s="159"/>
      <c r="H155" s="159"/>
      <c r="I155" s="159"/>
      <c r="J155" s="159"/>
      <c r="K155" s="159"/>
      <c r="L155" s="159"/>
      <c r="M155" s="159"/>
      <c r="N155" s="159"/>
      <c r="O155" s="159"/>
      <c r="P155" s="159"/>
      <c r="Q155" s="159"/>
      <c r="R155" s="159"/>
      <c r="S155" s="159"/>
      <c r="T155" s="159"/>
      <c r="U155" s="159"/>
      <c r="V155" s="159"/>
      <c r="W155" s="159"/>
      <c r="X155" s="159"/>
      <c r="Y155" s="150"/>
      <c r="Z155" s="150"/>
      <c r="AA155" s="150"/>
      <c r="AB155" s="150"/>
      <c r="AC155" s="150"/>
      <c r="AD155" s="150"/>
      <c r="AE155" s="150"/>
      <c r="AF155" s="150"/>
      <c r="AG155" s="150" t="s">
        <v>334</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x14ac:dyDescent="0.25">
      <c r="A156" s="161" t="s">
        <v>218</v>
      </c>
      <c r="B156" s="162" t="s">
        <v>125</v>
      </c>
      <c r="C156" s="176" t="s">
        <v>126</v>
      </c>
      <c r="D156" s="163"/>
      <c r="E156" s="164"/>
      <c r="F156" s="165"/>
      <c r="G156" s="165">
        <f>SUMIF(AG157:AG187,"&lt;&gt;NOR",G157:G187)</f>
        <v>0</v>
      </c>
      <c r="H156" s="165"/>
      <c r="I156" s="165">
        <f>SUM(I157:I187)</f>
        <v>0</v>
      </c>
      <c r="J156" s="165"/>
      <c r="K156" s="165">
        <f>SUM(K157:K187)</f>
        <v>0</v>
      </c>
      <c r="L156" s="165"/>
      <c r="M156" s="166">
        <f>SUM(M157:M187)</f>
        <v>0</v>
      </c>
      <c r="N156" s="160"/>
      <c r="O156" s="160">
        <f>SUM(O157:O187)</f>
        <v>14.579999999999998</v>
      </c>
      <c r="P156" s="160"/>
      <c r="Q156" s="160">
        <f>SUM(Q157:Q187)</f>
        <v>0</v>
      </c>
      <c r="R156" s="160"/>
      <c r="S156" s="160"/>
      <c r="T156" s="160"/>
      <c r="U156" s="160"/>
      <c r="V156" s="160">
        <f>SUM(V157:V187)</f>
        <v>277.78000000000003</v>
      </c>
      <c r="W156" s="160"/>
      <c r="X156" s="160"/>
      <c r="AG156" t="s">
        <v>219</v>
      </c>
    </row>
    <row r="157" spans="1:60" ht="20.399999999999999" outlineLevel="1" x14ac:dyDescent="0.25">
      <c r="A157" s="167">
        <v>49</v>
      </c>
      <c r="B157" s="168" t="s">
        <v>508</v>
      </c>
      <c r="C157" s="177" t="s">
        <v>2179</v>
      </c>
      <c r="D157" s="169" t="s">
        <v>318</v>
      </c>
      <c r="E157" s="170">
        <v>451.14749999999998</v>
      </c>
      <c r="F157" s="171">
        <f>H157+J157</f>
        <v>0</v>
      </c>
      <c r="G157" s="171">
        <f>ROUND(E157*F157,2)</f>
        <v>0</v>
      </c>
      <c r="H157" s="172"/>
      <c r="I157" s="171">
        <f>ROUND(E157*H157,2)</f>
        <v>0</v>
      </c>
      <c r="J157" s="172"/>
      <c r="K157" s="171">
        <f>ROUND(E157*J157,2)</f>
        <v>0</v>
      </c>
      <c r="L157" s="171">
        <v>15</v>
      </c>
      <c r="M157" s="173">
        <f>G157*(1+L157/100)</f>
        <v>0</v>
      </c>
      <c r="N157" s="159">
        <v>2.7E-2</v>
      </c>
      <c r="O157" s="159">
        <f>ROUND(E157*N157,2)</f>
        <v>12.18</v>
      </c>
      <c r="P157" s="159">
        <v>0</v>
      </c>
      <c r="Q157" s="159">
        <f>ROUND(E157*P157,2)</f>
        <v>0</v>
      </c>
      <c r="R157" s="159"/>
      <c r="S157" s="159" t="s">
        <v>223</v>
      </c>
      <c r="T157" s="159" t="s">
        <v>224</v>
      </c>
      <c r="U157" s="159">
        <v>0.36</v>
      </c>
      <c r="V157" s="159">
        <f>ROUND(E157*U157,2)</f>
        <v>162.41</v>
      </c>
      <c r="W157" s="159"/>
      <c r="X157" s="159" t="s">
        <v>268</v>
      </c>
      <c r="Y157" s="150"/>
      <c r="Z157" s="150"/>
      <c r="AA157" s="150"/>
      <c r="AB157" s="150"/>
      <c r="AC157" s="150"/>
      <c r="AD157" s="150"/>
      <c r="AE157" s="150"/>
      <c r="AF157" s="150"/>
      <c r="AG157" s="150" t="s">
        <v>332</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57"/>
      <c r="B158" s="158"/>
      <c r="C158" s="191" t="s">
        <v>509</v>
      </c>
      <c r="D158" s="189"/>
      <c r="E158" s="190">
        <v>43.78</v>
      </c>
      <c r="F158" s="159"/>
      <c r="G158" s="159"/>
      <c r="H158" s="159"/>
      <c r="I158" s="159"/>
      <c r="J158" s="159"/>
      <c r="K158" s="159"/>
      <c r="L158" s="159"/>
      <c r="M158" s="159"/>
      <c r="N158" s="159"/>
      <c r="O158" s="159"/>
      <c r="P158" s="159"/>
      <c r="Q158" s="159"/>
      <c r="R158" s="159"/>
      <c r="S158" s="159"/>
      <c r="T158" s="159"/>
      <c r="U158" s="159"/>
      <c r="V158" s="159"/>
      <c r="W158" s="159"/>
      <c r="X158" s="159"/>
      <c r="Y158" s="150"/>
      <c r="Z158" s="150"/>
      <c r="AA158" s="150"/>
      <c r="AB158" s="150"/>
      <c r="AC158" s="150"/>
      <c r="AD158" s="150"/>
      <c r="AE158" s="150"/>
      <c r="AF158" s="150"/>
      <c r="AG158" s="150" t="s">
        <v>334</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5">
      <c r="A159" s="157"/>
      <c r="B159" s="158"/>
      <c r="C159" s="191" t="s">
        <v>510</v>
      </c>
      <c r="D159" s="189"/>
      <c r="E159" s="190">
        <v>17.72</v>
      </c>
      <c r="F159" s="159"/>
      <c r="G159" s="159"/>
      <c r="H159" s="159"/>
      <c r="I159" s="159"/>
      <c r="J159" s="159"/>
      <c r="K159" s="159"/>
      <c r="L159" s="159"/>
      <c r="M159" s="159"/>
      <c r="N159" s="159"/>
      <c r="O159" s="159"/>
      <c r="P159" s="159"/>
      <c r="Q159" s="159"/>
      <c r="R159" s="159"/>
      <c r="S159" s="159"/>
      <c r="T159" s="159"/>
      <c r="U159" s="159"/>
      <c r="V159" s="159"/>
      <c r="W159" s="159"/>
      <c r="X159" s="159"/>
      <c r="Y159" s="150"/>
      <c r="Z159" s="150"/>
      <c r="AA159" s="150"/>
      <c r="AB159" s="150"/>
      <c r="AC159" s="150"/>
      <c r="AD159" s="150"/>
      <c r="AE159" s="150"/>
      <c r="AF159" s="150"/>
      <c r="AG159" s="150" t="s">
        <v>334</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57"/>
      <c r="B160" s="158"/>
      <c r="C160" s="191" t="s">
        <v>511</v>
      </c>
      <c r="D160" s="189"/>
      <c r="E160" s="190">
        <v>17.100000000000001</v>
      </c>
      <c r="F160" s="159"/>
      <c r="G160" s="159"/>
      <c r="H160" s="159"/>
      <c r="I160" s="159"/>
      <c r="J160" s="159"/>
      <c r="K160" s="159"/>
      <c r="L160" s="159"/>
      <c r="M160" s="159"/>
      <c r="N160" s="159"/>
      <c r="O160" s="159"/>
      <c r="P160" s="159"/>
      <c r="Q160" s="159"/>
      <c r="R160" s="159"/>
      <c r="S160" s="159"/>
      <c r="T160" s="159"/>
      <c r="U160" s="159"/>
      <c r="V160" s="159"/>
      <c r="W160" s="159"/>
      <c r="X160" s="159"/>
      <c r="Y160" s="150"/>
      <c r="Z160" s="150"/>
      <c r="AA160" s="150"/>
      <c r="AB160" s="150"/>
      <c r="AC160" s="150"/>
      <c r="AD160" s="150"/>
      <c r="AE160" s="150"/>
      <c r="AF160" s="150"/>
      <c r="AG160" s="150" t="s">
        <v>334</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57"/>
      <c r="B161" s="158"/>
      <c r="C161" s="191" t="s">
        <v>512</v>
      </c>
      <c r="D161" s="189"/>
      <c r="E161" s="190">
        <v>19.8</v>
      </c>
      <c r="F161" s="159"/>
      <c r="G161" s="159"/>
      <c r="H161" s="159"/>
      <c r="I161" s="159"/>
      <c r="J161" s="159"/>
      <c r="K161" s="159"/>
      <c r="L161" s="159"/>
      <c r="M161" s="159"/>
      <c r="N161" s="159"/>
      <c r="O161" s="159"/>
      <c r="P161" s="159"/>
      <c r="Q161" s="159"/>
      <c r="R161" s="159"/>
      <c r="S161" s="159"/>
      <c r="T161" s="159"/>
      <c r="U161" s="159"/>
      <c r="V161" s="159"/>
      <c r="W161" s="159"/>
      <c r="X161" s="159"/>
      <c r="Y161" s="150"/>
      <c r="Z161" s="150"/>
      <c r="AA161" s="150"/>
      <c r="AB161" s="150"/>
      <c r="AC161" s="150"/>
      <c r="AD161" s="150"/>
      <c r="AE161" s="150"/>
      <c r="AF161" s="150"/>
      <c r="AG161" s="150" t="s">
        <v>334</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57"/>
      <c r="B162" s="158"/>
      <c r="C162" s="191" t="s">
        <v>513</v>
      </c>
      <c r="D162" s="189"/>
      <c r="E162" s="190">
        <v>30.48</v>
      </c>
      <c r="F162" s="159"/>
      <c r="G162" s="159"/>
      <c r="H162" s="159"/>
      <c r="I162" s="159"/>
      <c r="J162" s="159"/>
      <c r="K162" s="159"/>
      <c r="L162" s="159"/>
      <c r="M162" s="159"/>
      <c r="N162" s="159"/>
      <c r="O162" s="159"/>
      <c r="P162" s="159"/>
      <c r="Q162" s="159"/>
      <c r="R162" s="159"/>
      <c r="S162" s="159"/>
      <c r="T162" s="159"/>
      <c r="U162" s="159"/>
      <c r="V162" s="159"/>
      <c r="W162" s="159"/>
      <c r="X162" s="159"/>
      <c r="Y162" s="150"/>
      <c r="Z162" s="150"/>
      <c r="AA162" s="150"/>
      <c r="AB162" s="150"/>
      <c r="AC162" s="150"/>
      <c r="AD162" s="150"/>
      <c r="AE162" s="150"/>
      <c r="AF162" s="150"/>
      <c r="AG162" s="150" t="s">
        <v>334</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57"/>
      <c r="B163" s="158"/>
      <c r="C163" s="191" t="s">
        <v>514</v>
      </c>
      <c r="D163" s="189"/>
      <c r="E163" s="190">
        <v>46.55</v>
      </c>
      <c r="F163" s="159"/>
      <c r="G163" s="159"/>
      <c r="H163" s="159"/>
      <c r="I163" s="159"/>
      <c r="J163" s="159"/>
      <c r="K163" s="159"/>
      <c r="L163" s="159"/>
      <c r="M163" s="159"/>
      <c r="N163" s="159"/>
      <c r="O163" s="159"/>
      <c r="P163" s="159"/>
      <c r="Q163" s="159"/>
      <c r="R163" s="159"/>
      <c r="S163" s="159"/>
      <c r="T163" s="159"/>
      <c r="U163" s="159"/>
      <c r="V163" s="159"/>
      <c r="W163" s="159"/>
      <c r="X163" s="159"/>
      <c r="Y163" s="150"/>
      <c r="Z163" s="150"/>
      <c r="AA163" s="150"/>
      <c r="AB163" s="150"/>
      <c r="AC163" s="150"/>
      <c r="AD163" s="150"/>
      <c r="AE163" s="150"/>
      <c r="AF163" s="150"/>
      <c r="AG163" s="150" t="s">
        <v>334</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57"/>
      <c r="B164" s="158"/>
      <c r="C164" s="191" t="s">
        <v>515</v>
      </c>
      <c r="D164" s="189"/>
      <c r="E164" s="190">
        <v>38.5</v>
      </c>
      <c r="F164" s="159"/>
      <c r="G164" s="159"/>
      <c r="H164" s="159"/>
      <c r="I164" s="159"/>
      <c r="J164" s="159"/>
      <c r="K164" s="159"/>
      <c r="L164" s="159"/>
      <c r="M164" s="159"/>
      <c r="N164" s="159"/>
      <c r="O164" s="159"/>
      <c r="P164" s="159"/>
      <c r="Q164" s="159"/>
      <c r="R164" s="159"/>
      <c r="S164" s="159"/>
      <c r="T164" s="159"/>
      <c r="U164" s="159"/>
      <c r="V164" s="159"/>
      <c r="W164" s="159"/>
      <c r="X164" s="159"/>
      <c r="Y164" s="150"/>
      <c r="Z164" s="150"/>
      <c r="AA164" s="150"/>
      <c r="AB164" s="150"/>
      <c r="AC164" s="150"/>
      <c r="AD164" s="150"/>
      <c r="AE164" s="150"/>
      <c r="AF164" s="150"/>
      <c r="AG164" s="150" t="s">
        <v>334</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57"/>
      <c r="B165" s="158"/>
      <c r="C165" s="191" t="s">
        <v>516</v>
      </c>
      <c r="D165" s="189"/>
      <c r="E165" s="190">
        <v>27.32</v>
      </c>
      <c r="F165" s="159"/>
      <c r="G165" s="159"/>
      <c r="H165" s="159"/>
      <c r="I165" s="159"/>
      <c r="J165" s="159"/>
      <c r="K165" s="159"/>
      <c r="L165" s="159"/>
      <c r="M165" s="159"/>
      <c r="N165" s="159"/>
      <c r="O165" s="159"/>
      <c r="P165" s="159"/>
      <c r="Q165" s="159"/>
      <c r="R165" s="159"/>
      <c r="S165" s="159"/>
      <c r="T165" s="159"/>
      <c r="U165" s="159"/>
      <c r="V165" s="159"/>
      <c r="W165" s="159"/>
      <c r="X165" s="159"/>
      <c r="Y165" s="150"/>
      <c r="Z165" s="150"/>
      <c r="AA165" s="150"/>
      <c r="AB165" s="150"/>
      <c r="AC165" s="150"/>
      <c r="AD165" s="150"/>
      <c r="AE165" s="150"/>
      <c r="AF165" s="150"/>
      <c r="AG165" s="150" t="s">
        <v>334</v>
      </c>
      <c r="AH165" s="150">
        <v>0</v>
      </c>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57"/>
      <c r="B166" s="158"/>
      <c r="C166" s="191" t="s">
        <v>517</v>
      </c>
      <c r="D166" s="189"/>
      <c r="E166" s="190">
        <v>15.2</v>
      </c>
      <c r="F166" s="159"/>
      <c r="G166" s="159"/>
      <c r="H166" s="159"/>
      <c r="I166" s="159"/>
      <c r="J166" s="159"/>
      <c r="K166" s="159"/>
      <c r="L166" s="159"/>
      <c r="M166" s="159"/>
      <c r="N166" s="159"/>
      <c r="O166" s="159"/>
      <c r="P166" s="159"/>
      <c r="Q166" s="159"/>
      <c r="R166" s="159"/>
      <c r="S166" s="159"/>
      <c r="T166" s="159"/>
      <c r="U166" s="159"/>
      <c r="V166" s="159"/>
      <c r="W166" s="159"/>
      <c r="X166" s="159"/>
      <c r="Y166" s="150"/>
      <c r="Z166" s="150"/>
      <c r="AA166" s="150"/>
      <c r="AB166" s="150"/>
      <c r="AC166" s="150"/>
      <c r="AD166" s="150"/>
      <c r="AE166" s="150"/>
      <c r="AF166" s="150"/>
      <c r="AG166" s="150" t="s">
        <v>334</v>
      </c>
      <c r="AH166" s="150">
        <v>0</v>
      </c>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57"/>
      <c r="B167" s="158"/>
      <c r="C167" s="191" t="s">
        <v>518</v>
      </c>
      <c r="D167" s="189"/>
      <c r="E167" s="190">
        <v>25</v>
      </c>
      <c r="F167" s="159"/>
      <c r="G167" s="159"/>
      <c r="H167" s="159"/>
      <c r="I167" s="159"/>
      <c r="J167" s="159"/>
      <c r="K167" s="159"/>
      <c r="L167" s="159"/>
      <c r="M167" s="159"/>
      <c r="N167" s="159"/>
      <c r="O167" s="159"/>
      <c r="P167" s="159"/>
      <c r="Q167" s="159"/>
      <c r="R167" s="159"/>
      <c r="S167" s="159"/>
      <c r="T167" s="159"/>
      <c r="U167" s="159"/>
      <c r="V167" s="159"/>
      <c r="W167" s="159"/>
      <c r="X167" s="159"/>
      <c r="Y167" s="150"/>
      <c r="Z167" s="150"/>
      <c r="AA167" s="150"/>
      <c r="AB167" s="150"/>
      <c r="AC167" s="150"/>
      <c r="AD167" s="150"/>
      <c r="AE167" s="150"/>
      <c r="AF167" s="150"/>
      <c r="AG167" s="150" t="s">
        <v>334</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57"/>
      <c r="B168" s="158"/>
      <c r="C168" s="191" t="s">
        <v>519</v>
      </c>
      <c r="D168" s="189"/>
      <c r="E168" s="190">
        <v>33.67</v>
      </c>
      <c r="F168" s="159"/>
      <c r="G168" s="159"/>
      <c r="H168" s="159"/>
      <c r="I168" s="159"/>
      <c r="J168" s="159"/>
      <c r="K168" s="159"/>
      <c r="L168" s="159"/>
      <c r="M168" s="159"/>
      <c r="N168" s="159"/>
      <c r="O168" s="159"/>
      <c r="P168" s="159"/>
      <c r="Q168" s="159"/>
      <c r="R168" s="159"/>
      <c r="S168" s="159"/>
      <c r="T168" s="159"/>
      <c r="U168" s="159"/>
      <c r="V168" s="159"/>
      <c r="W168" s="159"/>
      <c r="X168" s="159"/>
      <c r="Y168" s="150"/>
      <c r="Z168" s="150"/>
      <c r="AA168" s="150"/>
      <c r="AB168" s="150"/>
      <c r="AC168" s="150"/>
      <c r="AD168" s="150"/>
      <c r="AE168" s="150"/>
      <c r="AF168" s="150"/>
      <c r="AG168" s="150" t="s">
        <v>334</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57"/>
      <c r="B169" s="158"/>
      <c r="C169" s="191" t="s">
        <v>520</v>
      </c>
      <c r="D169" s="189"/>
      <c r="E169" s="190">
        <v>48.71</v>
      </c>
      <c r="F169" s="159"/>
      <c r="G169" s="159"/>
      <c r="H169" s="159"/>
      <c r="I169" s="159"/>
      <c r="J169" s="159"/>
      <c r="K169" s="159"/>
      <c r="L169" s="159"/>
      <c r="M169" s="159"/>
      <c r="N169" s="159"/>
      <c r="O169" s="159"/>
      <c r="P169" s="159"/>
      <c r="Q169" s="159"/>
      <c r="R169" s="159"/>
      <c r="S169" s="159"/>
      <c r="T169" s="159"/>
      <c r="U169" s="159"/>
      <c r="V169" s="159"/>
      <c r="W169" s="159"/>
      <c r="X169" s="159"/>
      <c r="Y169" s="150"/>
      <c r="Z169" s="150"/>
      <c r="AA169" s="150"/>
      <c r="AB169" s="150"/>
      <c r="AC169" s="150"/>
      <c r="AD169" s="150"/>
      <c r="AE169" s="150"/>
      <c r="AF169" s="150"/>
      <c r="AG169" s="150" t="s">
        <v>334</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5">
      <c r="A170" s="157"/>
      <c r="B170" s="158"/>
      <c r="C170" s="191" t="s">
        <v>521</v>
      </c>
      <c r="D170" s="189"/>
      <c r="E170" s="190">
        <v>87.32</v>
      </c>
      <c r="F170" s="159"/>
      <c r="G170" s="159"/>
      <c r="H170" s="159"/>
      <c r="I170" s="159"/>
      <c r="J170" s="159"/>
      <c r="K170" s="159"/>
      <c r="L170" s="159"/>
      <c r="M170" s="159"/>
      <c r="N170" s="159"/>
      <c r="O170" s="159"/>
      <c r="P170" s="159"/>
      <c r="Q170" s="159"/>
      <c r="R170" s="159"/>
      <c r="S170" s="159"/>
      <c r="T170" s="159"/>
      <c r="U170" s="159"/>
      <c r="V170" s="159"/>
      <c r="W170" s="159"/>
      <c r="X170" s="159"/>
      <c r="Y170" s="150"/>
      <c r="Z170" s="150"/>
      <c r="AA170" s="150"/>
      <c r="AB170" s="150"/>
      <c r="AC170" s="150"/>
      <c r="AD170" s="150"/>
      <c r="AE170" s="150"/>
      <c r="AF170" s="150"/>
      <c r="AG170" s="150" t="s">
        <v>334</v>
      </c>
      <c r="AH170" s="150">
        <v>0</v>
      </c>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67">
        <v>50</v>
      </c>
      <c r="B171" s="168" t="s">
        <v>522</v>
      </c>
      <c r="C171" s="177" t="s">
        <v>2180</v>
      </c>
      <c r="D171" s="169" t="s">
        <v>318</v>
      </c>
      <c r="E171" s="170">
        <v>403.65</v>
      </c>
      <c r="F171" s="171">
        <f>H171+J171</f>
        <v>0</v>
      </c>
      <c r="G171" s="171">
        <f>ROUND(E171*F171,2)</f>
        <v>0</v>
      </c>
      <c r="H171" s="172"/>
      <c r="I171" s="171">
        <f>ROUND(E171*H171,2)</f>
        <v>0</v>
      </c>
      <c r="J171" s="172"/>
      <c r="K171" s="171">
        <f>ROUND(E171*J171,2)</f>
        <v>0</v>
      </c>
      <c r="L171" s="171">
        <v>15</v>
      </c>
      <c r="M171" s="173">
        <f>G171*(1+L171/100)</f>
        <v>0</v>
      </c>
      <c r="N171" s="159">
        <v>4.0000000000000001E-3</v>
      </c>
      <c r="O171" s="159">
        <f>ROUND(E171*N171,2)</f>
        <v>1.61</v>
      </c>
      <c r="P171" s="159">
        <v>0</v>
      </c>
      <c r="Q171" s="159">
        <f>ROUND(E171*P171,2)</f>
        <v>0</v>
      </c>
      <c r="R171" s="159"/>
      <c r="S171" s="159" t="s">
        <v>223</v>
      </c>
      <c r="T171" s="159" t="s">
        <v>224</v>
      </c>
      <c r="U171" s="159">
        <v>0.24634</v>
      </c>
      <c r="V171" s="159">
        <f>ROUND(E171*U171,2)</f>
        <v>99.44</v>
      </c>
      <c r="W171" s="159"/>
      <c r="X171" s="159" t="s">
        <v>268</v>
      </c>
      <c r="Y171" s="150"/>
      <c r="Z171" s="150"/>
      <c r="AA171" s="150"/>
      <c r="AB171" s="150"/>
      <c r="AC171" s="150"/>
      <c r="AD171" s="150"/>
      <c r="AE171" s="150"/>
      <c r="AF171" s="150"/>
      <c r="AG171" s="150" t="s">
        <v>332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57"/>
      <c r="B172" s="158"/>
      <c r="C172" s="191" t="s">
        <v>523</v>
      </c>
      <c r="D172" s="189"/>
      <c r="E172" s="190">
        <v>451.15</v>
      </c>
      <c r="F172" s="159"/>
      <c r="G172" s="159"/>
      <c r="H172" s="159"/>
      <c r="I172" s="159"/>
      <c r="J172" s="159"/>
      <c r="K172" s="159"/>
      <c r="L172" s="159"/>
      <c r="M172" s="159"/>
      <c r="N172" s="159"/>
      <c r="O172" s="159"/>
      <c r="P172" s="159"/>
      <c r="Q172" s="159"/>
      <c r="R172" s="159"/>
      <c r="S172" s="159"/>
      <c r="T172" s="159"/>
      <c r="U172" s="159"/>
      <c r="V172" s="159"/>
      <c r="W172" s="159"/>
      <c r="X172" s="159"/>
      <c r="Y172" s="150"/>
      <c r="Z172" s="150"/>
      <c r="AA172" s="150"/>
      <c r="AB172" s="150"/>
      <c r="AC172" s="150"/>
      <c r="AD172" s="150"/>
      <c r="AE172" s="150"/>
      <c r="AF172" s="150"/>
      <c r="AG172" s="150" t="s">
        <v>334</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57"/>
      <c r="B173" s="158"/>
      <c r="C173" s="191" t="s">
        <v>524</v>
      </c>
      <c r="D173" s="189"/>
      <c r="E173" s="190">
        <v>-21.06</v>
      </c>
      <c r="F173" s="159"/>
      <c r="G173" s="159"/>
      <c r="H173" s="159"/>
      <c r="I173" s="159"/>
      <c r="J173" s="159"/>
      <c r="K173" s="159"/>
      <c r="L173" s="159"/>
      <c r="M173" s="159"/>
      <c r="N173" s="159"/>
      <c r="O173" s="159"/>
      <c r="P173" s="159"/>
      <c r="Q173" s="159"/>
      <c r="R173" s="159"/>
      <c r="S173" s="159"/>
      <c r="T173" s="159"/>
      <c r="U173" s="159"/>
      <c r="V173" s="159"/>
      <c r="W173" s="159"/>
      <c r="X173" s="159"/>
      <c r="Y173" s="150"/>
      <c r="Z173" s="150"/>
      <c r="AA173" s="150"/>
      <c r="AB173" s="150"/>
      <c r="AC173" s="150"/>
      <c r="AD173" s="150"/>
      <c r="AE173" s="150"/>
      <c r="AF173" s="150"/>
      <c r="AG173" s="150" t="s">
        <v>334</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57"/>
      <c r="B174" s="158"/>
      <c r="C174" s="191" t="s">
        <v>525</v>
      </c>
      <c r="D174" s="189"/>
      <c r="E174" s="190">
        <v>-3.18</v>
      </c>
      <c r="F174" s="159"/>
      <c r="G174" s="159"/>
      <c r="H174" s="159"/>
      <c r="I174" s="159"/>
      <c r="J174" s="159"/>
      <c r="K174" s="159"/>
      <c r="L174" s="159"/>
      <c r="M174" s="159"/>
      <c r="N174" s="159"/>
      <c r="O174" s="159"/>
      <c r="P174" s="159"/>
      <c r="Q174" s="159"/>
      <c r="R174" s="159"/>
      <c r="S174" s="159"/>
      <c r="T174" s="159"/>
      <c r="U174" s="159"/>
      <c r="V174" s="159"/>
      <c r="W174" s="159"/>
      <c r="X174" s="159"/>
      <c r="Y174" s="150"/>
      <c r="Z174" s="150"/>
      <c r="AA174" s="150"/>
      <c r="AB174" s="150"/>
      <c r="AC174" s="150"/>
      <c r="AD174" s="150"/>
      <c r="AE174" s="150"/>
      <c r="AF174" s="150"/>
      <c r="AG174" s="150" t="s">
        <v>334</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57"/>
      <c r="B175" s="158"/>
      <c r="C175" s="191" t="s">
        <v>526</v>
      </c>
      <c r="D175" s="189"/>
      <c r="E175" s="190">
        <v>-16</v>
      </c>
      <c r="F175" s="159"/>
      <c r="G175" s="159"/>
      <c r="H175" s="159"/>
      <c r="I175" s="159"/>
      <c r="J175" s="159"/>
      <c r="K175" s="159"/>
      <c r="L175" s="159"/>
      <c r="M175" s="159"/>
      <c r="N175" s="159"/>
      <c r="O175" s="159"/>
      <c r="P175" s="159"/>
      <c r="Q175" s="159"/>
      <c r="R175" s="159"/>
      <c r="S175" s="159"/>
      <c r="T175" s="159"/>
      <c r="U175" s="159"/>
      <c r="V175" s="159"/>
      <c r="W175" s="159"/>
      <c r="X175" s="159"/>
      <c r="Y175" s="150"/>
      <c r="Z175" s="150"/>
      <c r="AA175" s="150"/>
      <c r="AB175" s="150"/>
      <c r="AC175" s="150"/>
      <c r="AD175" s="150"/>
      <c r="AE175" s="150"/>
      <c r="AF175" s="150"/>
      <c r="AG175" s="150" t="s">
        <v>334</v>
      </c>
      <c r="AH175" s="150">
        <v>0</v>
      </c>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1" x14ac:dyDescent="0.25">
      <c r="A176" s="157"/>
      <c r="B176" s="158"/>
      <c r="C176" s="191" t="s">
        <v>527</v>
      </c>
      <c r="D176" s="189"/>
      <c r="E176" s="190">
        <v>-4.2300000000000004</v>
      </c>
      <c r="F176" s="159"/>
      <c r="G176" s="159"/>
      <c r="H176" s="159"/>
      <c r="I176" s="159"/>
      <c r="J176" s="159"/>
      <c r="K176" s="159"/>
      <c r="L176" s="159"/>
      <c r="M176" s="159"/>
      <c r="N176" s="159"/>
      <c r="O176" s="159"/>
      <c r="P176" s="159"/>
      <c r="Q176" s="159"/>
      <c r="R176" s="159"/>
      <c r="S176" s="159"/>
      <c r="T176" s="159"/>
      <c r="U176" s="159"/>
      <c r="V176" s="159"/>
      <c r="W176" s="159"/>
      <c r="X176" s="159"/>
      <c r="Y176" s="150"/>
      <c r="Z176" s="150"/>
      <c r="AA176" s="150"/>
      <c r="AB176" s="150"/>
      <c r="AC176" s="150"/>
      <c r="AD176" s="150"/>
      <c r="AE176" s="150"/>
      <c r="AF176" s="150"/>
      <c r="AG176" s="150" t="s">
        <v>334</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5">
      <c r="A177" s="157"/>
      <c r="B177" s="158"/>
      <c r="C177" s="191" t="s">
        <v>528</v>
      </c>
      <c r="D177" s="189"/>
      <c r="E177" s="190">
        <v>-3.02</v>
      </c>
      <c r="F177" s="159"/>
      <c r="G177" s="159"/>
      <c r="H177" s="159"/>
      <c r="I177" s="159"/>
      <c r="J177" s="159"/>
      <c r="K177" s="159"/>
      <c r="L177" s="159"/>
      <c r="M177" s="159"/>
      <c r="N177" s="159"/>
      <c r="O177" s="159"/>
      <c r="P177" s="159"/>
      <c r="Q177" s="159"/>
      <c r="R177" s="159"/>
      <c r="S177" s="159"/>
      <c r="T177" s="159"/>
      <c r="U177" s="159"/>
      <c r="V177" s="159"/>
      <c r="W177" s="159"/>
      <c r="X177" s="159"/>
      <c r="Y177" s="150"/>
      <c r="Z177" s="150"/>
      <c r="AA177" s="150"/>
      <c r="AB177" s="150"/>
      <c r="AC177" s="150"/>
      <c r="AD177" s="150"/>
      <c r="AE177" s="150"/>
      <c r="AF177" s="150"/>
      <c r="AG177" s="150" t="s">
        <v>334</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5">
      <c r="A178" s="167">
        <v>51</v>
      </c>
      <c r="B178" s="168" t="s">
        <v>529</v>
      </c>
      <c r="C178" s="177" t="s">
        <v>530</v>
      </c>
      <c r="D178" s="169" t="s">
        <v>318</v>
      </c>
      <c r="E178" s="170">
        <v>67.702500000000001</v>
      </c>
      <c r="F178" s="171">
        <f>H178+J178</f>
        <v>0</v>
      </c>
      <c r="G178" s="171">
        <f>ROUND(E178*F178,2)</f>
        <v>0</v>
      </c>
      <c r="H178" s="172"/>
      <c r="I178" s="171">
        <f>ROUND(E178*H178,2)</f>
        <v>0</v>
      </c>
      <c r="J178" s="172"/>
      <c r="K178" s="171">
        <f>ROUND(E178*J178,2)</f>
        <v>0</v>
      </c>
      <c r="L178" s="171">
        <v>15</v>
      </c>
      <c r="M178" s="173">
        <f>G178*(1+L178/100)</f>
        <v>0</v>
      </c>
      <c r="N178" s="159">
        <v>4.0000000000000003E-5</v>
      </c>
      <c r="O178" s="159">
        <f>ROUND(E178*N178,2)</f>
        <v>0</v>
      </c>
      <c r="P178" s="159">
        <v>0</v>
      </c>
      <c r="Q178" s="159">
        <f>ROUND(E178*P178,2)</f>
        <v>0</v>
      </c>
      <c r="R178" s="159"/>
      <c r="S178" s="159" t="s">
        <v>223</v>
      </c>
      <c r="T178" s="159" t="s">
        <v>224</v>
      </c>
      <c r="U178" s="159">
        <v>7.8E-2</v>
      </c>
      <c r="V178" s="159">
        <f>ROUND(E178*U178,2)</f>
        <v>5.28</v>
      </c>
      <c r="W178" s="159"/>
      <c r="X178" s="159" t="s">
        <v>268</v>
      </c>
      <c r="Y178" s="150"/>
      <c r="Z178" s="150"/>
      <c r="AA178" s="150"/>
      <c r="AB178" s="150"/>
      <c r="AC178" s="150"/>
      <c r="AD178" s="150"/>
      <c r="AE178" s="150"/>
      <c r="AF178" s="150"/>
      <c r="AG178" s="150" t="s">
        <v>269</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57"/>
      <c r="B179" s="158"/>
      <c r="C179" s="191" t="s">
        <v>531</v>
      </c>
      <c r="D179" s="189"/>
      <c r="E179" s="190">
        <v>25.62</v>
      </c>
      <c r="F179" s="159"/>
      <c r="G179" s="159"/>
      <c r="H179" s="159"/>
      <c r="I179" s="159"/>
      <c r="J179" s="159"/>
      <c r="K179" s="159"/>
      <c r="L179" s="159"/>
      <c r="M179" s="159"/>
      <c r="N179" s="159"/>
      <c r="O179" s="159"/>
      <c r="P179" s="159"/>
      <c r="Q179" s="159"/>
      <c r="R179" s="159"/>
      <c r="S179" s="159"/>
      <c r="T179" s="159"/>
      <c r="U179" s="159"/>
      <c r="V179" s="159"/>
      <c r="W179" s="159"/>
      <c r="X179" s="159"/>
      <c r="Y179" s="150"/>
      <c r="Z179" s="150"/>
      <c r="AA179" s="150"/>
      <c r="AB179" s="150"/>
      <c r="AC179" s="150"/>
      <c r="AD179" s="150"/>
      <c r="AE179" s="150"/>
      <c r="AF179" s="150"/>
      <c r="AG179" s="150" t="s">
        <v>334</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57"/>
      <c r="B180" s="158"/>
      <c r="C180" s="191" t="s">
        <v>532</v>
      </c>
      <c r="D180" s="189"/>
      <c r="E180" s="190">
        <v>42.08</v>
      </c>
      <c r="F180" s="159"/>
      <c r="G180" s="159"/>
      <c r="H180" s="159"/>
      <c r="I180" s="159"/>
      <c r="J180" s="159"/>
      <c r="K180" s="159"/>
      <c r="L180" s="159"/>
      <c r="M180" s="159"/>
      <c r="N180" s="159"/>
      <c r="O180" s="159"/>
      <c r="P180" s="159"/>
      <c r="Q180" s="159"/>
      <c r="R180" s="159"/>
      <c r="S180" s="159"/>
      <c r="T180" s="159"/>
      <c r="U180" s="159"/>
      <c r="V180" s="159"/>
      <c r="W180" s="159"/>
      <c r="X180" s="159"/>
      <c r="Y180" s="150"/>
      <c r="Z180" s="150"/>
      <c r="AA180" s="150"/>
      <c r="AB180" s="150"/>
      <c r="AC180" s="150"/>
      <c r="AD180" s="150"/>
      <c r="AE180" s="150"/>
      <c r="AF180" s="150"/>
      <c r="AG180" s="150" t="s">
        <v>334</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67">
        <v>52</v>
      </c>
      <c r="B181" s="168" t="s">
        <v>533</v>
      </c>
      <c r="C181" s="177" t="s">
        <v>534</v>
      </c>
      <c r="D181" s="169" t="s">
        <v>288</v>
      </c>
      <c r="E181" s="170">
        <v>42.85</v>
      </c>
      <c r="F181" s="171">
        <f>H181+J181</f>
        <v>0</v>
      </c>
      <c r="G181" s="171">
        <f>ROUND(E181*F181,2)</f>
        <v>0</v>
      </c>
      <c r="H181" s="172"/>
      <c r="I181" s="171">
        <f>ROUND(E181*H181,2)</f>
        <v>0</v>
      </c>
      <c r="J181" s="172"/>
      <c r="K181" s="171">
        <f>ROUND(E181*J181,2)</f>
        <v>0</v>
      </c>
      <c r="L181" s="171">
        <v>15</v>
      </c>
      <c r="M181" s="173">
        <f>G181*(1+L181/100)</f>
        <v>0</v>
      </c>
      <c r="N181" s="159">
        <v>4.3099999999999996E-3</v>
      </c>
      <c r="O181" s="159">
        <f>ROUND(E181*N181,2)</f>
        <v>0.18</v>
      </c>
      <c r="P181" s="159">
        <v>0</v>
      </c>
      <c r="Q181" s="159">
        <f>ROUND(E181*P181,2)</f>
        <v>0</v>
      </c>
      <c r="R181" s="159"/>
      <c r="S181" s="159" t="s">
        <v>223</v>
      </c>
      <c r="T181" s="159" t="s">
        <v>224</v>
      </c>
      <c r="U181" s="159">
        <v>0.18179999999999999</v>
      </c>
      <c r="V181" s="159">
        <f>ROUND(E181*U181,2)</f>
        <v>7.79</v>
      </c>
      <c r="W181" s="159"/>
      <c r="X181" s="159" t="s">
        <v>268</v>
      </c>
      <c r="Y181" s="150"/>
      <c r="Z181" s="150"/>
      <c r="AA181" s="150"/>
      <c r="AB181" s="150"/>
      <c r="AC181" s="150"/>
      <c r="AD181" s="150"/>
      <c r="AE181" s="150"/>
      <c r="AF181" s="150"/>
      <c r="AG181" s="150" t="s">
        <v>269</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5">
      <c r="A182" s="157"/>
      <c r="B182" s="158"/>
      <c r="C182" s="191" t="s">
        <v>535</v>
      </c>
      <c r="D182" s="189"/>
      <c r="E182" s="190">
        <v>18.25</v>
      </c>
      <c r="F182" s="159"/>
      <c r="G182" s="159"/>
      <c r="H182" s="159"/>
      <c r="I182" s="159"/>
      <c r="J182" s="159"/>
      <c r="K182" s="159"/>
      <c r="L182" s="159"/>
      <c r="M182" s="159"/>
      <c r="N182" s="159"/>
      <c r="O182" s="159"/>
      <c r="P182" s="159"/>
      <c r="Q182" s="159"/>
      <c r="R182" s="159"/>
      <c r="S182" s="159"/>
      <c r="T182" s="159"/>
      <c r="U182" s="159"/>
      <c r="V182" s="159"/>
      <c r="W182" s="159"/>
      <c r="X182" s="159"/>
      <c r="Y182" s="150"/>
      <c r="Z182" s="150"/>
      <c r="AA182" s="150"/>
      <c r="AB182" s="150"/>
      <c r="AC182" s="150"/>
      <c r="AD182" s="150"/>
      <c r="AE182" s="150"/>
      <c r="AF182" s="150"/>
      <c r="AG182" s="150" t="s">
        <v>334</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57"/>
      <c r="B183" s="158"/>
      <c r="C183" s="191" t="s">
        <v>536</v>
      </c>
      <c r="D183" s="189"/>
      <c r="E183" s="190">
        <v>24.6</v>
      </c>
      <c r="F183" s="159"/>
      <c r="G183" s="159"/>
      <c r="H183" s="159"/>
      <c r="I183" s="159"/>
      <c r="J183" s="159"/>
      <c r="K183" s="159"/>
      <c r="L183" s="159"/>
      <c r="M183" s="159"/>
      <c r="N183" s="159"/>
      <c r="O183" s="159"/>
      <c r="P183" s="159"/>
      <c r="Q183" s="159"/>
      <c r="R183" s="159"/>
      <c r="S183" s="159"/>
      <c r="T183" s="159"/>
      <c r="U183" s="159"/>
      <c r="V183" s="159"/>
      <c r="W183" s="159"/>
      <c r="X183" s="159"/>
      <c r="Y183" s="150"/>
      <c r="Z183" s="150"/>
      <c r="AA183" s="150"/>
      <c r="AB183" s="150"/>
      <c r="AC183" s="150"/>
      <c r="AD183" s="150"/>
      <c r="AE183" s="150"/>
      <c r="AF183" s="150"/>
      <c r="AG183" s="150" t="s">
        <v>334</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1" x14ac:dyDescent="0.25">
      <c r="A184" s="181">
        <v>53</v>
      </c>
      <c r="B184" s="182" t="s">
        <v>537</v>
      </c>
      <c r="C184" s="188" t="s">
        <v>538</v>
      </c>
      <c r="D184" s="183" t="s">
        <v>318</v>
      </c>
      <c r="E184" s="184">
        <v>451.14749999999998</v>
      </c>
      <c r="F184" s="185">
        <f>H184+J184</f>
        <v>0</v>
      </c>
      <c r="G184" s="185">
        <f>ROUND(E184*F184,2)</f>
        <v>0</v>
      </c>
      <c r="H184" s="186"/>
      <c r="I184" s="185">
        <f>ROUND(E184*H184,2)</f>
        <v>0</v>
      </c>
      <c r="J184" s="186"/>
      <c r="K184" s="185">
        <f>ROUND(E184*J184,2)</f>
        <v>0</v>
      </c>
      <c r="L184" s="185">
        <v>15</v>
      </c>
      <c r="M184" s="187">
        <f>G184*(1+L184/100)</f>
        <v>0</v>
      </c>
      <c r="N184" s="159">
        <v>8.0000000000000007E-5</v>
      </c>
      <c r="O184" s="159">
        <f>ROUND(E184*N184,2)</f>
        <v>0.04</v>
      </c>
      <c r="P184" s="159">
        <v>0</v>
      </c>
      <c r="Q184" s="159">
        <f>ROUND(E184*P184,2)</f>
        <v>0</v>
      </c>
      <c r="R184" s="159"/>
      <c r="S184" s="159" t="s">
        <v>223</v>
      </c>
      <c r="T184" s="159" t="s">
        <v>224</v>
      </c>
      <c r="U184" s="159">
        <v>0</v>
      </c>
      <c r="V184" s="159">
        <f>ROUND(E184*U184,2)</f>
        <v>0</v>
      </c>
      <c r="W184" s="159"/>
      <c r="X184" s="159" t="s">
        <v>268</v>
      </c>
      <c r="Y184" s="150"/>
      <c r="Z184" s="150"/>
      <c r="AA184" s="150"/>
      <c r="AB184" s="150"/>
      <c r="AC184" s="150"/>
      <c r="AD184" s="150"/>
      <c r="AE184" s="150"/>
      <c r="AF184" s="150"/>
      <c r="AG184" s="150" t="s">
        <v>269</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67">
        <v>54</v>
      </c>
      <c r="B185" s="168" t="s">
        <v>539</v>
      </c>
      <c r="C185" s="177" t="s">
        <v>540</v>
      </c>
      <c r="D185" s="169" t="s">
        <v>318</v>
      </c>
      <c r="E185" s="170">
        <v>7.665</v>
      </c>
      <c r="F185" s="171">
        <f>H185+J185</f>
        <v>0</v>
      </c>
      <c r="G185" s="171">
        <f>ROUND(E185*F185,2)</f>
        <v>0</v>
      </c>
      <c r="H185" s="172"/>
      <c r="I185" s="171">
        <f>ROUND(E185*H185,2)</f>
        <v>0</v>
      </c>
      <c r="J185" s="172"/>
      <c r="K185" s="171">
        <f>ROUND(E185*J185,2)</f>
        <v>0</v>
      </c>
      <c r="L185" s="171">
        <v>15</v>
      </c>
      <c r="M185" s="173">
        <f>G185*(1+L185/100)</f>
        <v>0</v>
      </c>
      <c r="N185" s="159">
        <v>7.4260000000000007E-2</v>
      </c>
      <c r="O185" s="159">
        <f>ROUND(E185*N185,2)</f>
        <v>0.56999999999999995</v>
      </c>
      <c r="P185" s="159">
        <v>0</v>
      </c>
      <c r="Q185" s="159">
        <f>ROUND(E185*P185,2)</f>
        <v>0</v>
      </c>
      <c r="R185" s="159"/>
      <c r="S185" s="159" t="s">
        <v>223</v>
      </c>
      <c r="T185" s="159" t="s">
        <v>224</v>
      </c>
      <c r="U185" s="159">
        <v>0.373</v>
      </c>
      <c r="V185" s="159">
        <f>ROUND(E185*U185,2)</f>
        <v>2.86</v>
      </c>
      <c r="W185" s="159"/>
      <c r="X185" s="159" t="s">
        <v>268</v>
      </c>
      <c r="Y185" s="150"/>
      <c r="Z185" s="150"/>
      <c r="AA185" s="150"/>
      <c r="AB185" s="150"/>
      <c r="AC185" s="150"/>
      <c r="AD185" s="150"/>
      <c r="AE185" s="150"/>
      <c r="AF185" s="150"/>
      <c r="AG185" s="150" t="s">
        <v>269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57"/>
      <c r="B186" s="158"/>
      <c r="C186" s="191" t="s">
        <v>541</v>
      </c>
      <c r="D186" s="189"/>
      <c r="E186" s="190">
        <v>2.75</v>
      </c>
      <c r="F186" s="159"/>
      <c r="G186" s="159"/>
      <c r="H186" s="159"/>
      <c r="I186" s="159"/>
      <c r="J186" s="159"/>
      <c r="K186" s="159"/>
      <c r="L186" s="159"/>
      <c r="M186" s="159"/>
      <c r="N186" s="159"/>
      <c r="O186" s="159"/>
      <c r="P186" s="159"/>
      <c r="Q186" s="159"/>
      <c r="R186" s="159"/>
      <c r="S186" s="159"/>
      <c r="T186" s="159"/>
      <c r="U186" s="159"/>
      <c r="V186" s="159"/>
      <c r="W186" s="159"/>
      <c r="X186" s="159"/>
      <c r="Y186" s="150"/>
      <c r="Z186" s="150"/>
      <c r="AA186" s="150"/>
      <c r="AB186" s="150"/>
      <c r="AC186" s="150"/>
      <c r="AD186" s="150"/>
      <c r="AE186" s="150"/>
      <c r="AF186" s="150"/>
      <c r="AG186" s="150" t="s">
        <v>334</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57"/>
      <c r="B187" s="158"/>
      <c r="C187" s="191" t="s">
        <v>542</v>
      </c>
      <c r="D187" s="189"/>
      <c r="E187" s="190">
        <v>4.92</v>
      </c>
      <c r="F187" s="159"/>
      <c r="G187" s="159"/>
      <c r="H187" s="159"/>
      <c r="I187" s="159"/>
      <c r="J187" s="159"/>
      <c r="K187" s="159"/>
      <c r="L187" s="159"/>
      <c r="M187" s="159"/>
      <c r="N187" s="159"/>
      <c r="O187" s="159"/>
      <c r="P187" s="159"/>
      <c r="Q187" s="159"/>
      <c r="R187" s="159"/>
      <c r="S187" s="159"/>
      <c r="T187" s="159"/>
      <c r="U187" s="159"/>
      <c r="V187" s="159"/>
      <c r="W187" s="159"/>
      <c r="X187" s="159"/>
      <c r="Y187" s="150"/>
      <c r="Z187" s="150"/>
      <c r="AA187" s="150"/>
      <c r="AB187" s="150"/>
      <c r="AC187" s="150"/>
      <c r="AD187" s="150"/>
      <c r="AE187" s="150"/>
      <c r="AF187" s="150"/>
      <c r="AG187" s="150" t="s">
        <v>334</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x14ac:dyDescent="0.25">
      <c r="A188" s="161" t="s">
        <v>218</v>
      </c>
      <c r="B188" s="162" t="s">
        <v>127</v>
      </c>
      <c r="C188" s="176" t="s">
        <v>128</v>
      </c>
      <c r="D188" s="163"/>
      <c r="E188" s="164"/>
      <c r="F188" s="165"/>
      <c r="G188" s="165">
        <f>SUMIF(AG189:AG204,"&lt;&gt;NOR",G189:G204)</f>
        <v>0</v>
      </c>
      <c r="H188" s="165"/>
      <c r="I188" s="165">
        <f>SUM(I189:I204)</f>
        <v>0</v>
      </c>
      <c r="J188" s="165"/>
      <c r="K188" s="165">
        <f>SUM(K189:K204)</f>
        <v>0</v>
      </c>
      <c r="L188" s="165"/>
      <c r="M188" s="166">
        <f>SUM(M189:M204)</f>
        <v>0</v>
      </c>
      <c r="N188" s="160"/>
      <c r="O188" s="160">
        <f>SUM(O189:O204)</f>
        <v>11.030000000000001</v>
      </c>
      <c r="P188" s="160"/>
      <c r="Q188" s="160">
        <f>SUM(Q189:Q204)</f>
        <v>0</v>
      </c>
      <c r="R188" s="160"/>
      <c r="S188" s="160"/>
      <c r="T188" s="160"/>
      <c r="U188" s="160"/>
      <c r="V188" s="160">
        <f>SUM(V189:V204)</f>
        <v>451.61999999999995</v>
      </c>
      <c r="W188" s="160"/>
      <c r="X188" s="160"/>
      <c r="AG188" t="s">
        <v>219</v>
      </c>
    </row>
    <row r="189" spans="1:60" ht="20.399999999999999" outlineLevel="1" x14ac:dyDescent="0.25">
      <c r="A189" s="167">
        <v>55</v>
      </c>
      <c r="B189" s="168" t="s">
        <v>543</v>
      </c>
      <c r="C189" s="177" t="s">
        <v>544</v>
      </c>
      <c r="D189" s="169" t="s">
        <v>318</v>
      </c>
      <c r="E189" s="170">
        <v>238.94</v>
      </c>
      <c r="F189" s="171">
        <f>H189+J189</f>
        <v>0</v>
      </c>
      <c r="G189" s="171">
        <f>ROUND(E189*F189,2)</f>
        <v>0</v>
      </c>
      <c r="H189" s="172"/>
      <c r="I189" s="171">
        <f>ROUND(E189*H189,2)</f>
        <v>0</v>
      </c>
      <c r="J189" s="172"/>
      <c r="K189" s="171">
        <f>ROUND(E189*J189,2)</f>
        <v>0</v>
      </c>
      <c r="L189" s="171">
        <v>15</v>
      </c>
      <c r="M189" s="173">
        <f>G189*(1+L189/100)</f>
        <v>0</v>
      </c>
      <c r="N189" s="159">
        <v>2.63E-3</v>
      </c>
      <c r="O189" s="159">
        <f>ROUND(E189*N189,2)</f>
        <v>0.63</v>
      </c>
      <c r="P189" s="159">
        <v>0</v>
      </c>
      <c r="Q189" s="159">
        <f>ROUND(E189*P189,2)</f>
        <v>0</v>
      </c>
      <c r="R189" s="159"/>
      <c r="S189" s="159" t="s">
        <v>223</v>
      </c>
      <c r="T189" s="159" t="s">
        <v>224</v>
      </c>
      <c r="U189" s="159">
        <v>0.24234</v>
      </c>
      <c r="V189" s="159">
        <f>ROUND(E189*U189,2)</f>
        <v>57.9</v>
      </c>
      <c r="W189" s="159"/>
      <c r="X189" s="159" t="s">
        <v>268</v>
      </c>
      <c r="Y189" s="150"/>
      <c r="Z189" s="150"/>
      <c r="AA189" s="150"/>
      <c r="AB189" s="150"/>
      <c r="AC189" s="150"/>
      <c r="AD189" s="150"/>
      <c r="AE189" s="150"/>
      <c r="AF189" s="150"/>
      <c r="AG189" s="150" t="s">
        <v>269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57"/>
      <c r="B190" s="158"/>
      <c r="C190" s="191" t="s">
        <v>545</v>
      </c>
      <c r="D190" s="189"/>
      <c r="E190" s="190">
        <v>238.94</v>
      </c>
      <c r="F190" s="159"/>
      <c r="G190" s="159"/>
      <c r="H190" s="159"/>
      <c r="I190" s="159"/>
      <c r="J190" s="159"/>
      <c r="K190" s="159"/>
      <c r="L190" s="159"/>
      <c r="M190" s="159"/>
      <c r="N190" s="159"/>
      <c r="O190" s="159"/>
      <c r="P190" s="159"/>
      <c r="Q190" s="159"/>
      <c r="R190" s="159"/>
      <c r="S190" s="159"/>
      <c r="T190" s="159"/>
      <c r="U190" s="159"/>
      <c r="V190" s="159"/>
      <c r="W190" s="159"/>
      <c r="X190" s="159"/>
      <c r="Y190" s="150"/>
      <c r="Z190" s="150"/>
      <c r="AA190" s="150"/>
      <c r="AB190" s="150"/>
      <c r="AC190" s="150"/>
      <c r="AD190" s="150"/>
      <c r="AE190" s="150"/>
      <c r="AF190" s="150"/>
      <c r="AG190" s="150" t="s">
        <v>334</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67">
        <v>56</v>
      </c>
      <c r="B191" s="168" t="s">
        <v>546</v>
      </c>
      <c r="C191" s="177" t="s">
        <v>547</v>
      </c>
      <c r="D191" s="169" t="s">
        <v>318</v>
      </c>
      <c r="E191" s="170">
        <v>65.172499999999999</v>
      </c>
      <c r="F191" s="171">
        <f>H191+J191</f>
        <v>0</v>
      </c>
      <c r="G191" s="171">
        <f>ROUND(E191*F191,2)</f>
        <v>0</v>
      </c>
      <c r="H191" s="172"/>
      <c r="I191" s="171">
        <f>ROUND(E191*H191,2)</f>
        <v>0</v>
      </c>
      <c r="J191" s="172"/>
      <c r="K191" s="171">
        <f>ROUND(E191*J191,2)</f>
        <v>0</v>
      </c>
      <c r="L191" s="171">
        <v>15</v>
      </c>
      <c r="M191" s="173">
        <f>G191*(1+L191/100)</f>
        <v>0</v>
      </c>
      <c r="N191" s="159">
        <v>4.0000000000000003E-5</v>
      </c>
      <c r="O191" s="159">
        <f>ROUND(E191*N191,2)</f>
        <v>0</v>
      </c>
      <c r="P191" s="159">
        <v>0</v>
      </c>
      <c r="Q191" s="159">
        <f>ROUND(E191*P191,2)</f>
        <v>0</v>
      </c>
      <c r="R191" s="159"/>
      <c r="S191" s="159" t="s">
        <v>223</v>
      </c>
      <c r="T191" s="159" t="s">
        <v>224</v>
      </c>
      <c r="U191" s="159">
        <v>7.8E-2</v>
      </c>
      <c r="V191" s="159">
        <f>ROUND(E191*U191,2)</f>
        <v>5.08</v>
      </c>
      <c r="W191" s="159"/>
      <c r="X191" s="159" t="s">
        <v>268</v>
      </c>
      <c r="Y191" s="150"/>
      <c r="Z191" s="150"/>
      <c r="AA191" s="150"/>
      <c r="AB191" s="150"/>
      <c r="AC191" s="150"/>
      <c r="AD191" s="150"/>
      <c r="AE191" s="150"/>
      <c r="AF191" s="150"/>
      <c r="AG191" s="150" t="s">
        <v>332</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57"/>
      <c r="B192" s="158"/>
      <c r="C192" s="191" t="s">
        <v>548</v>
      </c>
      <c r="D192" s="189"/>
      <c r="E192" s="190">
        <v>23.09</v>
      </c>
      <c r="F192" s="159"/>
      <c r="G192" s="159"/>
      <c r="H192" s="159"/>
      <c r="I192" s="159"/>
      <c r="J192" s="159"/>
      <c r="K192" s="159"/>
      <c r="L192" s="159"/>
      <c r="M192" s="159"/>
      <c r="N192" s="159"/>
      <c r="O192" s="159"/>
      <c r="P192" s="159"/>
      <c r="Q192" s="159"/>
      <c r="R192" s="159"/>
      <c r="S192" s="159"/>
      <c r="T192" s="159"/>
      <c r="U192" s="159"/>
      <c r="V192" s="159"/>
      <c r="W192" s="159"/>
      <c r="X192" s="159"/>
      <c r="Y192" s="150"/>
      <c r="Z192" s="150"/>
      <c r="AA192" s="150"/>
      <c r="AB192" s="150"/>
      <c r="AC192" s="150"/>
      <c r="AD192" s="150"/>
      <c r="AE192" s="150"/>
      <c r="AF192" s="150"/>
      <c r="AG192" s="150" t="s">
        <v>334</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57"/>
      <c r="B193" s="158"/>
      <c r="C193" s="191" t="s">
        <v>532</v>
      </c>
      <c r="D193" s="189"/>
      <c r="E193" s="190">
        <v>42.08</v>
      </c>
      <c r="F193" s="159"/>
      <c r="G193" s="159"/>
      <c r="H193" s="159"/>
      <c r="I193" s="159"/>
      <c r="J193" s="159"/>
      <c r="K193" s="159"/>
      <c r="L193" s="159"/>
      <c r="M193" s="159"/>
      <c r="N193" s="159"/>
      <c r="O193" s="159"/>
      <c r="P193" s="159"/>
      <c r="Q193" s="159"/>
      <c r="R193" s="159"/>
      <c r="S193" s="159"/>
      <c r="T193" s="159"/>
      <c r="U193" s="159"/>
      <c r="V193" s="159"/>
      <c r="W193" s="159"/>
      <c r="X193" s="159"/>
      <c r="Y193" s="150"/>
      <c r="Z193" s="150"/>
      <c r="AA193" s="150"/>
      <c r="AB193" s="150"/>
      <c r="AC193" s="150"/>
      <c r="AD193" s="150"/>
      <c r="AE193" s="150"/>
      <c r="AF193" s="150"/>
      <c r="AG193" s="150" t="s">
        <v>334</v>
      </c>
      <c r="AH193" s="150">
        <v>0</v>
      </c>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0.399999999999999" outlineLevel="1" x14ac:dyDescent="0.25">
      <c r="A194" s="167">
        <v>57</v>
      </c>
      <c r="B194" s="168" t="s">
        <v>549</v>
      </c>
      <c r="C194" s="177" t="s">
        <v>550</v>
      </c>
      <c r="D194" s="169" t="s">
        <v>318</v>
      </c>
      <c r="E194" s="170">
        <v>162.38</v>
      </c>
      <c r="F194" s="171">
        <f>H194+J194</f>
        <v>0</v>
      </c>
      <c r="G194" s="171">
        <f>ROUND(E194*F194,2)</f>
        <v>0</v>
      </c>
      <c r="H194" s="172"/>
      <c r="I194" s="171">
        <f>ROUND(E194*H194,2)</f>
        <v>0</v>
      </c>
      <c r="J194" s="172"/>
      <c r="K194" s="171">
        <f>ROUND(E194*J194,2)</f>
        <v>0</v>
      </c>
      <c r="L194" s="171">
        <v>15</v>
      </c>
      <c r="M194" s="173">
        <f>G194*(1+L194/100)</f>
        <v>0</v>
      </c>
      <c r="N194" s="159">
        <v>1.085E-2</v>
      </c>
      <c r="O194" s="159">
        <f>ROUND(E194*N194,2)</f>
        <v>1.76</v>
      </c>
      <c r="P194" s="159">
        <v>0</v>
      </c>
      <c r="Q194" s="159">
        <f>ROUND(E194*P194,2)</f>
        <v>0</v>
      </c>
      <c r="R194" s="159"/>
      <c r="S194" s="159" t="s">
        <v>223</v>
      </c>
      <c r="T194" s="159" t="s">
        <v>224</v>
      </c>
      <c r="U194" s="159">
        <v>1.2558</v>
      </c>
      <c r="V194" s="159">
        <f>ROUND(E194*U194,2)</f>
        <v>203.92</v>
      </c>
      <c r="W194" s="159"/>
      <c r="X194" s="159" t="s">
        <v>268</v>
      </c>
      <c r="Y194" s="150"/>
      <c r="Z194" s="150"/>
      <c r="AA194" s="150"/>
      <c r="AB194" s="150"/>
      <c r="AC194" s="150"/>
      <c r="AD194" s="150"/>
      <c r="AE194" s="150"/>
      <c r="AF194" s="150"/>
      <c r="AG194" s="150" t="s">
        <v>332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5">
      <c r="A195" s="157"/>
      <c r="B195" s="158"/>
      <c r="C195" s="191" t="s">
        <v>551</v>
      </c>
      <c r="D195" s="189"/>
      <c r="E195" s="190">
        <v>94.8</v>
      </c>
      <c r="F195" s="159"/>
      <c r="G195" s="159"/>
      <c r="H195" s="159"/>
      <c r="I195" s="159"/>
      <c r="J195" s="159"/>
      <c r="K195" s="159"/>
      <c r="L195" s="159"/>
      <c r="M195" s="159"/>
      <c r="N195" s="159"/>
      <c r="O195" s="159"/>
      <c r="P195" s="159"/>
      <c r="Q195" s="159"/>
      <c r="R195" s="159"/>
      <c r="S195" s="159"/>
      <c r="T195" s="159"/>
      <c r="U195" s="159"/>
      <c r="V195" s="159"/>
      <c r="W195" s="159"/>
      <c r="X195" s="159"/>
      <c r="Y195" s="150"/>
      <c r="Z195" s="150"/>
      <c r="AA195" s="150"/>
      <c r="AB195" s="150"/>
      <c r="AC195" s="150"/>
      <c r="AD195" s="150"/>
      <c r="AE195" s="150"/>
      <c r="AF195" s="150"/>
      <c r="AG195" s="150" t="s">
        <v>334</v>
      </c>
      <c r="AH195" s="150">
        <v>0</v>
      </c>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5">
      <c r="A196" s="157"/>
      <c r="B196" s="158"/>
      <c r="C196" s="191" t="s">
        <v>552</v>
      </c>
      <c r="D196" s="189"/>
      <c r="E196" s="190">
        <v>91.58</v>
      </c>
      <c r="F196" s="159"/>
      <c r="G196" s="159"/>
      <c r="H196" s="159"/>
      <c r="I196" s="159"/>
      <c r="J196" s="159"/>
      <c r="K196" s="159"/>
      <c r="L196" s="159"/>
      <c r="M196" s="159"/>
      <c r="N196" s="159"/>
      <c r="O196" s="159"/>
      <c r="P196" s="159"/>
      <c r="Q196" s="159"/>
      <c r="R196" s="159"/>
      <c r="S196" s="159"/>
      <c r="T196" s="159"/>
      <c r="U196" s="159"/>
      <c r="V196" s="159"/>
      <c r="W196" s="159"/>
      <c r="X196" s="159"/>
      <c r="Y196" s="150"/>
      <c r="Z196" s="150"/>
      <c r="AA196" s="150"/>
      <c r="AB196" s="150"/>
      <c r="AC196" s="150"/>
      <c r="AD196" s="150"/>
      <c r="AE196" s="150"/>
      <c r="AF196" s="150"/>
      <c r="AG196" s="150" t="s">
        <v>334</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5">
      <c r="A197" s="157"/>
      <c r="B197" s="158"/>
      <c r="C197" s="191" t="s">
        <v>553</v>
      </c>
      <c r="D197" s="189"/>
      <c r="E197" s="190">
        <v>-24</v>
      </c>
      <c r="F197" s="159"/>
      <c r="G197" s="159"/>
      <c r="H197" s="159"/>
      <c r="I197" s="159"/>
      <c r="J197" s="159"/>
      <c r="K197" s="159"/>
      <c r="L197" s="159"/>
      <c r="M197" s="159"/>
      <c r="N197" s="159"/>
      <c r="O197" s="159"/>
      <c r="P197" s="159"/>
      <c r="Q197" s="159"/>
      <c r="R197" s="159"/>
      <c r="S197" s="159"/>
      <c r="T197" s="159"/>
      <c r="U197" s="159"/>
      <c r="V197" s="159"/>
      <c r="W197" s="159"/>
      <c r="X197" s="159"/>
      <c r="Y197" s="150"/>
      <c r="Z197" s="150"/>
      <c r="AA197" s="150"/>
      <c r="AB197" s="150"/>
      <c r="AC197" s="150"/>
      <c r="AD197" s="150"/>
      <c r="AE197" s="150"/>
      <c r="AF197" s="150"/>
      <c r="AG197" s="150" t="s">
        <v>334</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0.399999999999999" outlineLevel="1" x14ac:dyDescent="0.25">
      <c r="A198" s="167">
        <v>58</v>
      </c>
      <c r="B198" s="168" t="s">
        <v>554</v>
      </c>
      <c r="C198" s="177" t="s">
        <v>555</v>
      </c>
      <c r="D198" s="169" t="s">
        <v>318</v>
      </c>
      <c r="E198" s="170">
        <v>213.95750000000001</v>
      </c>
      <c r="F198" s="171">
        <f>H198+J198</f>
        <v>0</v>
      </c>
      <c r="G198" s="171">
        <f>ROUND(E198*F198,2)</f>
        <v>0</v>
      </c>
      <c r="H198" s="172"/>
      <c r="I198" s="171">
        <f>ROUND(E198*H198,2)</f>
        <v>0</v>
      </c>
      <c r="J198" s="172"/>
      <c r="K198" s="171">
        <f>ROUND(E198*J198,2)</f>
        <v>0</v>
      </c>
      <c r="L198" s="171">
        <v>15</v>
      </c>
      <c r="M198" s="173">
        <f>G198*(1+L198/100)</f>
        <v>0</v>
      </c>
      <c r="N198" s="159">
        <v>3.6150000000000002E-2</v>
      </c>
      <c r="O198" s="159">
        <f>ROUND(E198*N198,2)</f>
        <v>7.73</v>
      </c>
      <c r="P198" s="159">
        <v>0</v>
      </c>
      <c r="Q198" s="159">
        <f>ROUND(E198*P198,2)</f>
        <v>0</v>
      </c>
      <c r="R198" s="159"/>
      <c r="S198" s="159" t="s">
        <v>223</v>
      </c>
      <c r="T198" s="159" t="s">
        <v>224</v>
      </c>
      <c r="U198" s="159">
        <v>0.41402</v>
      </c>
      <c r="V198" s="159">
        <f>ROUND(E198*U198,2)</f>
        <v>88.58</v>
      </c>
      <c r="W198" s="159"/>
      <c r="X198" s="159" t="s">
        <v>268</v>
      </c>
      <c r="Y198" s="150"/>
      <c r="Z198" s="150"/>
      <c r="AA198" s="150"/>
      <c r="AB198" s="150"/>
      <c r="AC198" s="150"/>
      <c r="AD198" s="150"/>
      <c r="AE198" s="150"/>
      <c r="AF198" s="150"/>
      <c r="AG198" s="150" t="s">
        <v>332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57"/>
      <c r="B199" s="158"/>
      <c r="C199" s="191" t="s">
        <v>556</v>
      </c>
      <c r="D199" s="189"/>
      <c r="E199" s="190">
        <v>91.56</v>
      </c>
      <c r="F199" s="159"/>
      <c r="G199" s="159"/>
      <c r="H199" s="159"/>
      <c r="I199" s="159"/>
      <c r="J199" s="159"/>
      <c r="K199" s="159"/>
      <c r="L199" s="159"/>
      <c r="M199" s="159"/>
      <c r="N199" s="159"/>
      <c r="O199" s="159"/>
      <c r="P199" s="159"/>
      <c r="Q199" s="159"/>
      <c r="R199" s="159"/>
      <c r="S199" s="159"/>
      <c r="T199" s="159"/>
      <c r="U199" s="159"/>
      <c r="V199" s="159"/>
      <c r="W199" s="159"/>
      <c r="X199" s="159"/>
      <c r="Y199" s="150"/>
      <c r="Z199" s="150"/>
      <c r="AA199" s="150"/>
      <c r="AB199" s="150"/>
      <c r="AC199" s="150"/>
      <c r="AD199" s="150"/>
      <c r="AE199" s="150"/>
      <c r="AF199" s="150"/>
      <c r="AG199" s="150" t="s">
        <v>334</v>
      </c>
      <c r="AH199" s="150">
        <v>0</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5">
      <c r="A200" s="157"/>
      <c r="B200" s="158"/>
      <c r="C200" s="191" t="s">
        <v>557</v>
      </c>
      <c r="D200" s="189"/>
      <c r="E200" s="190">
        <v>81.34</v>
      </c>
      <c r="F200" s="159"/>
      <c r="G200" s="159"/>
      <c r="H200" s="159"/>
      <c r="I200" s="159"/>
      <c r="J200" s="159"/>
      <c r="K200" s="159"/>
      <c r="L200" s="159"/>
      <c r="M200" s="159"/>
      <c r="N200" s="159"/>
      <c r="O200" s="159"/>
      <c r="P200" s="159"/>
      <c r="Q200" s="159"/>
      <c r="R200" s="159"/>
      <c r="S200" s="159"/>
      <c r="T200" s="159"/>
      <c r="U200" s="159"/>
      <c r="V200" s="159"/>
      <c r="W200" s="159"/>
      <c r="X200" s="159"/>
      <c r="Y200" s="150"/>
      <c r="Z200" s="150"/>
      <c r="AA200" s="150"/>
      <c r="AB200" s="150"/>
      <c r="AC200" s="150"/>
      <c r="AD200" s="150"/>
      <c r="AE200" s="150"/>
      <c r="AF200" s="150"/>
      <c r="AG200" s="150" t="s">
        <v>334</v>
      </c>
      <c r="AH200" s="150">
        <v>0</v>
      </c>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5">
      <c r="A201" s="157"/>
      <c r="B201" s="158"/>
      <c r="C201" s="191" t="s">
        <v>558</v>
      </c>
      <c r="D201" s="189"/>
      <c r="E201" s="190">
        <v>65.06</v>
      </c>
      <c r="F201" s="159"/>
      <c r="G201" s="159"/>
      <c r="H201" s="159"/>
      <c r="I201" s="159"/>
      <c r="J201" s="159"/>
      <c r="K201" s="159"/>
      <c r="L201" s="159"/>
      <c r="M201" s="159"/>
      <c r="N201" s="159"/>
      <c r="O201" s="159"/>
      <c r="P201" s="159"/>
      <c r="Q201" s="159"/>
      <c r="R201" s="159"/>
      <c r="S201" s="159"/>
      <c r="T201" s="159"/>
      <c r="U201" s="159"/>
      <c r="V201" s="159"/>
      <c r="W201" s="159"/>
      <c r="X201" s="159"/>
      <c r="Y201" s="150"/>
      <c r="Z201" s="150"/>
      <c r="AA201" s="150"/>
      <c r="AB201" s="150"/>
      <c r="AC201" s="150"/>
      <c r="AD201" s="150"/>
      <c r="AE201" s="150"/>
      <c r="AF201" s="150"/>
      <c r="AG201" s="150" t="s">
        <v>334</v>
      </c>
      <c r="AH201" s="150">
        <v>0</v>
      </c>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5">
      <c r="A202" s="157"/>
      <c r="B202" s="158"/>
      <c r="C202" s="191" t="s">
        <v>553</v>
      </c>
      <c r="D202" s="189"/>
      <c r="E202" s="190">
        <v>-24</v>
      </c>
      <c r="F202" s="159"/>
      <c r="G202" s="159"/>
      <c r="H202" s="159"/>
      <c r="I202" s="159"/>
      <c r="J202" s="159"/>
      <c r="K202" s="159"/>
      <c r="L202" s="159"/>
      <c r="M202" s="159"/>
      <c r="N202" s="159"/>
      <c r="O202" s="159"/>
      <c r="P202" s="159"/>
      <c r="Q202" s="159"/>
      <c r="R202" s="159"/>
      <c r="S202" s="159"/>
      <c r="T202" s="159"/>
      <c r="U202" s="159"/>
      <c r="V202" s="159"/>
      <c r="W202" s="159"/>
      <c r="X202" s="159"/>
      <c r="Y202" s="150"/>
      <c r="Z202" s="150"/>
      <c r="AA202" s="150"/>
      <c r="AB202" s="150"/>
      <c r="AC202" s="150"/>
      <c r="AD202" s="150"/>
      <c r="AE202" s="150"/>
      <c r="AF202" s="150"/>
      <c r="AG202" s="150" t="s">
        <v>334</v>
      </c>
      <c r="AH202" s="150">
        <v>0</v>
      </c>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20.399999999999999" outlineLevel="1" x14ac:dyDescent="0.25">
      <c r="A203" s="167">
        <v>59</v>
      </c>
      <c r="B203" s="168" t="s">
        <v>559</v>
      </c>
      <c r="C203" s="177" t="s">
        <v>560</v>
      </c>
      <c r="D203" s="169" t="s">
        <v>318</v>
      </c>
      <c r="E203" s="170">
        <v>76.56</v>
      </c>
      <c r="F203" s="171">
        <f>H203+J203</f>
        <v>0</v>
      </c>
      <c r="G203" s="171">
        <f>ROUND(E203*F203,2)</f>
        <v>0</v>
      </c>
      <c r="H203" s="172"/>
      <c r="I203" s="171">
        <f>ROUND(E203*H203,2)</f>
        <v>0</v>
      </c>
      <c r="J203" s="172"/>
      <c r="K203" s="171">
        <f>ROUND(E203*J203,2)</f>
        <v>0</v>
      </c>
      <c r="L203" s="171">
        <v>15</v>
      </c>
      <c r="M203" s="173">
        <f>G203*(1+L203/100)</f>
        <v>0</v>
      </c>
      <c r="N203" s="159">
        <v>1.183E-2</v>
      </c>
      <c r="O203" s="159">
        <f>ROUND(E203*N203,2)</f>
        <v>0.91</v>
      </c>
      <c r="P203" s="159">
        <v>0</v>
      </c>
      <c r="Q203" s="159">
        <f>ROUND(E203*P203,2)</f>
        <v>0</v>
      </c>
      <c r="R203" s="159"/>
      <c r="S203" s="159" t="s">
        <v>267</v>
      </c>
      <c r="T203" s="159" t="s">
        <v>224</v>
      </c>
      <c r="U203" s="159">
        <v>1.2558</v>
      </c>
      <c r="V203" s="159">
        <f>ROUND(E203*U203,2)</f>
        <v>96.14</v>
      </c>
      <c r="W203" s="159"/>
      <c r="X203" s="159" t="s">
        <v>268</v>
      </c>
      <c r="Y203" s="150"/>
      <c r="Z203" s="150"/>
      <c r="AA203" s="150"/>
      <c r="AB203" s="150"/>
      <c r="AC203" s="150"/>
      <c r="AD203" s="150"/>
      <c r="AE203" s="150"/>
      <c r="AF203" s="150"/>
      <c r="AG203" s="150" t="s">
        <v>332</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5">
      <c r="A204" s="157"/>
      <c r="B204" s="158"/>
      <c r="C204" s="191" t="s">
        <v>2170</v>
      </c>
      <c r="D204" s="189"/>
      <c r="E204" s="190">
        <v>76.56</v>
      </c>
      <c r="F204" s="159"/>
      <c r="G204" s="159"/>
      <c r="H204" s="159"/>
      <c r="I204" s="159"/>
      <c r="J204" s="159"/>
      <c r="K204" s="159"/>
      <c r="L204" s="159"/>
      <c r="M204" s="159"/>
      <c r="N204" s="159"/>
      <c r="O204" s="159"/>
      <c r="P204" s="159"/>
      <c r="Q204" s="159"/>
      <c r="R204" s="159"/>
      <c r="S204" s="159"/>
      <c r="T204" s="159"/>
      <c r="U204" s="159"/>
      <c r="V204" s="159"/>
      <c r="W204" s="159"/>
      <c r="X204" s="159"/>
      <c r="Y204" s="150"/>
      <c r="Z204" s="150"/>
      <c r="AA204" s="150"/>
      <c r="AB204" s="150"/>
      <c r="AC204" s="150"/>
      <c r="AD204" s="150"/>
      <c r="AE204" s="150"/>
      <c r="AF204" s="150"/>
      <c r="AG204" s="150" t="s">
        <v>334</v>
      </c>
      <c r="AH204" s="150">
        <v>0</v>
      </c>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x14ac:dyDescent="0.25">
      <c r="A205" s="161" t="s">
        <v>218</v>
      </c>
      <c r="B205" s="162" t="s">
        <v>129</v>
      </c>
      <c r="C205" s="176" t="s">
        <v>130</v>
      </c>
      <c r="D205" s="163"/>
      <c r="E205" s="164"/>
      <c r="F205" s="165"/>
      <c r="G205" s="165">
        <f>SUMIF(AG206:AG229,"&lt;&gt;NOR",G206:G229)</f>
        <v>0</v>
      </c>
      <c r="H205" s="165"/>
      <c r="I205" s="165">
        <f>SUM(I206:I229)</f>
        <v>0</v>
      </c>
      <c r="J205" s="165"/>
      <c r="K205" s="165">
        <f>SUM(K206:K229)</f>
        <v>0</v>
      </c>
      <c r="L205" s="165"/>
      <c r="M205" s="166">
        <f>SUM(M206:M229)</f>
        <v>0</v>
      </c>
      <c r="N205" s="160"/>
      <c r="O205" s="160">
        <f>SUM(O206:O229)</f>
        <v>29.040000000000003</v>
      </c>
      <c r="P205" s="160"/>
      <c r="Q205" s="160">
        <f>SUM(Q206:Q229)</f>
        <v>0</v>
      </c>
      <c r="R205" s="160"/>
      <c r="S205" s="160"/>
      <c r="T205" s="160"/>
      <c r="U205" s="160"/>
      <c r="V205" s="160">
        <f>SUM(V206:V229)</f>
        <v>124.17</v>
      </c>
      <c r="W205" s="160"/>
      <c r="X205" s="160"/>
      <c r="AG205" t="s">
        <v>219</v>
      </c>
    </row>
    <row r="206" spans="1:60" outlineLevel="1" x14ac:dyDescent="0.25">
      <c r="A206" s="167">
        <v>60</v>
      </c>
      <c r="B206" s="168" t="s">
        <v>561</v>
      </c>
      <c r="C206" s="177" t="s">
        <v>562</v>
      </c>
      <c r="D206" s="169" t="s">
        <v>331</v>
      </c>
      <c r="E206" s="170">
        <v>6.0549999999999997</v>
      </c>
      <c r="F206" s="171">
        <f>H206+J206</f>
        <v>0</v>
      </c>
      <c r="G206" s="171">
        <f>ROUND(E206*F206,2)</f>
        <v>0</v>
      </c>
      <c r="H206" s="172"/>
      <c r="I206" s="171">
        <f>ROUND(E206*H206,2)</f>
        <v>0</v>
      </c>
      <c r="J206" s="172"/>
      <c r="K206" s="171">
        <f>ROUND(E206*J206,2)</f>
        <v>0</v>
      </c>
      <c r="L206" s="171">
        <v>15</v>
      </c>
      <c r="M206" s="173">
        <f>G206*(1+L206/100)</f>
        <v>0</v>
      </c>
      <c r="N206" s="159">
        <v>2.5249999999999999</v>
      </c>
      <c r="O206" s="159">
        <f>ROUND(E206*N206,2)</f>
        <v>15.29</v>
      </c>
      <c r="P206" s="159">
        <v>0</v>
      </c>
      <c r="Q206" s="159">
        <f>ROUND(E206*P206,2)</f>
        <v>0</v>
      </c>
      <c r="R206" s="159"/>
      <c r="S206" s="159" t="s">
        <v>223</v>
      </c>
      <c r="T206" s="159" t="s">
        <v>224</v>
      </c>
      <c r="U206" s="159">
        <v>2.58</v>
      </c>
      <c r="V206" s="159">
        <f>ROUND(E206*U206,2)</f>
        <v>15.62</v>
      </c>
      <c r="W206" s="159"/>
      <c r="X206" s="159" t="s">
        <v>268</v>
      </c>
      <c r="Y206" s="150"/>
      <c r="Z206" s="150"/>
      <c r="AA206" s="150"/>
      <c r="AB206" s="150"/>
      <c r="AC206" s="150"/>
      <c r="AD206" s="150"/>
      <c r="AE206" s="150"/>
      <c r="AF206" s="150"/>
      <c r="AG206" s="150" t="s">
        <v>332</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57"/>
      <c r="B207" s="158"/>
      <c r="C207" s="287" t="s">
        <v>563</v>
      </c>
      <c r="D207" s="288"/>
      <c r="E207" s="288"/>
      <c r="F207" s="288"/>
      <c r="G207" s="288"/>
      <c r="H207" s="159"/>
      <c r="I207" s="159"/>
      <c r="J207" s="159"/>
      <c r="K207" s="159"/>
      <c r="L207" s="159"/>
      <c r="M207" s="159"/>
      <c r="N207" s="159"/>
      <c r="O207" s="159"/>
      <c r="P207" s="159"/>
      <c r="Q207" s="159"/>
      <c r="R207" s="159"/>
      <c r="S207" s="159"/>
      <c r="T207" s="159"/>
      <c r="U207" s="159"/>
      <c r="V207" s="159"/>
      <c r="W207" s="159"/>
      <c r="X207" s="159"/>
      <c r="Y207" s="150"/>
      <c r="Z207" s="150"/>
      <c r="AA207" s="150"/>
      <c r="AB207" s="150"/>
      <c r="AC207" s="150"/>
      <c r="AD207" s="150"/>
      <c r="AE207" s="150"/>
      <c r="AF207" s="150"/>
      <c r="AG207" s="150" t="s">
        <v>228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57"/>
      <c r="B208" s="158"/>
      <c r="C208" s="191" t="s">
        <v>564</v>
      </c>
      <c r="D208" s="189"/>
      <c r="E208" s="190">
        <v>2.19</v>
      </c>
      <c r="F208" s="159"/>
      <c r="G208" s="159"/>
      <c r="H208" s="159"/>
      <c r="I208" s="159"/>
      <c r="J208" s="159"/>
      <c r="K208" s="159"/>
      <c r="L208" s="159"/>
      <c r="M208" s="159"/>
      <c r="N208" s="159"/>
      <c r="O208" s="159"/>
      <c r="P208" s="159"/>
      <c r="Q208" s="159"/>
      <c r="R208" s="159"/>
      <c r="S208" s="159"/>
      <c r="T208" s="159"/>
      <c r="U208" s="159"/>
      <c r="V208" s="159"/>
      <c r="W208" s="159"/>
      <c r="X208" s="159"/>
      <c r="Y208" s="150"/>
      <c r="Z208" s="150"/>
      <c r="AA208" s="150"/>
      <c r="AB208" s="150"/>
      <c r="AC208" s="150"/>
      <c r="AD208" s="150"/>
      <c r="AE208" s="150"/>
      <c r="AF208" s="150"/>
      <c r="AG208" s="150" t="s">
        <v>334</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57"/>
      <c r="B209" s="158"/>
      <c r="C209" s="191" t="s">
        <v>565</v>
      </c>
      <c r="D209" s="189"/>
      <c r="E209" s="190">
        <v>3.87</v>
      </c>
      <c r="F209" s="159"/>
      <c r="G209" s="159"/>
      <c r="H209" s="159"/>
      <c r="I209" s="159"/>
      <c r="J209" s="159"/>
      <c r="K209" s="159"/>
      <c r="L209" s="159"/>
      <c r="M209" s="159"/>
      <c r="N209" s="159"/>
      <c r="O209" s="159"/>
      <c r="P209" s="159"/>
      <c r="Q209" s="159"/>
      <c r="R209" s="159"/>
      <c r="S209" s="159"/>
      <c r="T209" s="159"/>
      <c r="U209" s="159"/>
      <c r="V209" s="159"/>
      <c r="W209" s="159"/>
      <c r="X209" s="159"/>
      <c r="Y209" s="150"/>
      <c r="Z209" s="150"/>
      <c r="AA209" s="150"/>
      <c r="AB209" s="150"/>
      <c r="AC209" s="150"/>
      <c r="AD209" s="150"/>
      <c r="AE209" s="150"/>
      <c r="AF209" s="150"/>
      <c r="AG209" s="150" t="s">
        <v>334</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5">
      <c r="A210" s="181">
        <v>61</v>
      </c>
      <c r="B210" s="182" t="s">
        <v>566</v>
      </c>
      <c r="C210" s="188" t="s">
        <v>567</v>
      </c>
      <c r="D210" s="183" t="s">
        <v>331</v>
      </c>
      <c r="E210" s="184">
        <v>6.0549999999999997</v>
      </c>
      <c r="F210" s="185">
        <f>H210+J210</f>
        <v>0</v>
      </c>
      <c r="G210" s="185">
        <f>ROUND(E210*F210,2)</f>
        <v>0</v>
      </c>
      <c r="H210" s="186"/>
      <c r="I210" s="185">
        <f>ROUND(E210*H210,2)</f>
        <v>0</v>
      </c>
      <c r="J210" s="186"/>
      <c r="K210" s="185">
        <f>ROUND(E210*J210,2)</f>
        <v>0</v>
      </c>
      <c r="L210" s="185">
        <v>15</v>
      </c>
      <c r="M210" s="187">
        <f>G210*(1+L210/100)</f>
        <v>0</v>
      </c>
      <c r="N210" s="159">
        <v>0.04</v>
      </c>
      <c r="O210" s="159">
        <f>ROUND(E210*N210,2)</f>
        <v>0.24</v>
      </c>
      <c r="P210" s="159">
        <v>0</v>
      </c>
      <c r="Q210" s="159">
        <f>ROUND(E210*P210,2)</f>
        <v>0</v>
      </c>
      <c r="R210" s="159"/>
      <c r="S210" s="159" t="s">
        <v>223</v>
      </c>
      <c r="T210" s="159" t="s">
        <v>224</v>
      </c>
      <c r="U210" s="159">
        <v>2.7</v>
      </c>
      <c r="V210" s="159">
        <f>ROUND(E210*U210,2)</f>
        <v>16.350000000000001</v>
      </c>
      <c r="W210" s="159"/>
      <c r="X210" s="159" t="s">
        <v>268</v>
      </c>
      <c r="Y210" s="150"/>
      <c r="Z210" s="150"/>
      <c r="AA210" s="150"/>
      <c r="AB210" s="150"/>
      <c r="AC210" s="150"/>
      <c r="AD210" s="150"/>
      <c r="AE210" s="150"/>
      <c r="AF210" s="150"/>
      <c r="AG210" s="150" t="s">
        <v>332</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81">
        <v>62</v>
      </c>
      <c r="B211" s="182" t="s">
        <v>568</v>
      </c>
      <c r="C211" s="188" t="s">
        <v>569</v>
      </c>
      <c r="D211" s="183" t="s">
        <v>331</v>
      </c>
      <c r="E211" s="184">
        <v>6.0549999999999997</v>
      </c>
      <c r="F211" s="185">
        <f>H211+J211</f>
        <v>0</v>
      </c>
      <c r="G211" s="185">
        <f>ROUND(E211*F211,2)</f>
        <v>0</v>
      </c>
      <c r="H211" s="186"/>
      <c r="I211" s="185">
        <f>ROUND(E211*H211,2)</f>
        <v>0</v>
      </c>
      <c r="J211" s="186"/>
      <c r="K211" s="185">
        <f>ROUND(E211*J211,2)</f>
        <v>0</v>
      </c>
      <c r="L211" s="185">
        <v>15</v>
      </c>
      <c r="M211" s="187">
        <f>G211*(1+L211/100)</f>
        <v>0</v>
      </c>
      <c r="N211" s="159">
        <v>0</v>
      </c>
      <c r="O211" s="159">
        <f>ROUND(E211*N211,2)</f>
        <v>0</v>
      </c>
      <c r="P211" s="159">
        <v>0</v>
      </c>
      <c r="Q211" s="159">
        <f>ROUND(E211*P211,2)</f>
        <v>0</v>
      </c>
      <c r="R211" s="159"/>
      <c r="S211" s="159" t="s">
        <v>223</v>
      </c>
      <c r="T211" s="159" t="s">
        <v>224</v>
      </c>
      <c r="U211" s="159">
        <v>0.82</v>
      </c>
      <c r="V211" s="159">
        <f>ROUND(E211*U211,2)</f>
        <v>4.97</v>
      </c>
      <c r="W211" s="159"/>
      <c r="X211" s="159" t="s">
        <v>268</v>
      </c>
      <c r="Y211" s="150"/>
      <c r="Z211" s="150"/>
      <c r="AA211" s="150"/>
      <c r="AB211" s="150"/>
      <c r="AC211" s="150"/>
      <c r="AD211" s="150"/>
      <c r="AE211" s="150"/>
      <c r="AF211" s="150"/>
      <c r="AG211" s="150" t="s">
        <v>332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ht="20.399999999999999" outlineLevel="1" x14ac:dyDescent="0.25">
      <c r="A212" s="167">
        <v>63</v>
      </c>
      <c r="B212" s="168" t="s">
        <v>570</v>
      </c>
      <c r="C212" s="177" t="s">
        <v>571</v>
      </c>
      <c r="D212" s="169" t="s">
        <v>342</v>
      </c>
      <c r="E212" s="170">
        <v>0.14532</v>
      </c>
      <c r="F212" s="171">
        <f>H212+J212</f>
        <v>0</v>
      </c>
      <c r="G212" s="171">
        <f>ROUND(E212*F212,2)</f>
        <v>0</v>
      </c>
      <c r="H212" s="172"/>
      <c r="I212" s="171">
        <f>ROUND(E212*H212,2)</f>
        <v>0</v>
      </c>
      <c r="J212" s="172"/>
      <c r="K212" s="171">
        <f>ROUND(E212*J212,2)</f>
        <v>0</v>
      </c>
      <c r="L212" s="171">
        <v>15</v>
      </c>
      <c r="M212" s="173">
        <f>G212*(1+L212/100)</f>
        <v>0</v>
      </c>
      <c r="N212" s="159">
        <v>1.06325</v>
      </c>
      <c r="O212" s="159">
        <f>ROUND(E212*N212,2)</f>
        <v>0.15</v>
      </c>
      <c r="P212" s="159">
        <v>0</v>
      </c>
      <c r="Q212" s="159">
        <f>ROUND(E212*P212,2)</f>
        <v>0</v>
      </c>
      <c r="R212" s="159"/>
      <c r="S212" s="159" t="s">
        <v>223</v>
      </c>
      <c r="T212" s="159" t="s">
        <v>224</v>
      </c>
      <c r="U212" s="159">
        <v>15.231</v>
      </c>
      <c r="V212" s="159">
        <f>ROUND(E212*U212,2)</f>
        <v>2.21</v>
      </c>
      <c r="W212" s="159"/>
      <c r="X212" s="159" t="s">
        <v>268</v>
      </c>
      <c r="Y212" s="150"/>
      <c r="Z212" s="150"/>
      <c r="AA212" s="150"/>
      <c r="AB212" s="150"/>
      <c r="AC212" s="150"/>
      <c r="AD212" s="150"/>
      <c r="AE212" s="150"/>
      <c r="AF212" s="150"/>
      <c r="AG212" s="150" t="s">
        <v>269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5">
      <c r="A213" s="157"/>
      <c r="B213" s="158"/>
      <c r="C213" s="191" t="s">
        <v>572</v>
      </c>
      <c r="D213" s="189"/>
      <c r="E213" s="190">
        <v>0.15</v>
      </c>
      <c r="F213" s="159"/>
      <c r="G213" s="159"/>
      <c r="H213" s="159"/>
      <c r="I213" s="159"/>
      <c r="J213" s="159"/>
      <c r="K213" s="159"/>
      <c r="L213" s="159"/>
      <c r="M213" s="159"/>
      <c r="N213" s="159"/>
      <c r="O213" s="159"/>
      <c r="P213" s="159"/>
      <c r="Q213" s="159"/>
      <c r="R213" s="159"/>
      <c r="S213" s="159"/>
      <c r="T213" s="159"/>
      <c r="U213" s="159"/>
      <c r="V213" s="159"/>
      <c r="W213" s="159"/>
      <c r="X213" s="159"/>
      <c r="Y213" s="150"/>
      <c r="Z213" s="150"/>
      <c r="AA213" s="150"/>
      <c r="AB213" s="150"/>
      <c r="AC213" s="150"/>
      <c r="AD213" s="150"/>
      <c r="AE213" s="150"/>
      <c r="AF213" s="150"/>
      <c r="AG213" s="150" t="s">
        <v>334</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5">
      <c r="A214" s="167">
        <v>64</v>
      </c>
      <c r="B214" s="168" t="s">
        <v>573</v>
      </c>
      <c r="C214" s="177" t="s">
        <v>574</v>
      </c>
      <c r="D214" s="169" t="s">
        <v>331</v>
      </c>
      <c r="E214" s="170">
        <v>3.6110000000000002</v>
      </c>
      <c r="F214" s="171">
        <f>H214+J214</f>
        <v>0</v>
      </c>
      <c r="G214" s="171">
        <f>ROUND(E214*F214,2)</f>
        <v>0</v>
      </c>
      <c r="H214" s="172"/>
      <c r="I214" s="171">
        <f>ROUND(E214*H214,2)</f>
        <v>0</v>
      </c>
      <c r="J214" s="172"/>
      <c r="K214" s="171">
        <f>ROUND(E214*J214,2)</f>
        <v>0</v>
      </c>
      <c r="L214" s="171">
        <v>15</v>
      </c>
      <c r="M214" s="173">
        <f>G214*(1+L214/100)</f>
        <v>0</v>
      </c>
      <c r="N214" s="159">
        <v>0.38850000000000001</v>
      </c>
      <c r="O214" s="159">
        <f>ROUND(E214*N214,2)</f>
        <v>1.4</v>
      </c>
      <c r="P214" s="159">
        <v>0</v>
      </c>
      <c r="Q214" s="159">
        <f>ROUND(E214*P214,2)</f>
        <v>0</v>
      </c>
      <c r="R214" s="159"/>
      <c r="S214" s="159" t="s">
        <v>223</v>
      </c>
      <c r="T214" s="159" t="s">
        <v>224</v>
      </c>
      <c r="U214" s="159">
        <v>1.8360000000000001</v>
      </c>
      <c r="V214" s="159">
        <f>ROUND(E214*U214,2)</f>
        <v>6.63</v>
      </c>
      <c r="W214" s="159"/>
      <c r="X214" s="159" t="s">
        <v>268</v>
      </c>
      <c r="Y214" s="150"/>
      <c r="Z214" s="150"/>
      <c r="AA214" s="150"/>
      <c r="AB214" s="150"/>
      <c r="AC214" s="150"/>
      <c r="AD214" s="150"/>
      <c r="AE214" s="150"/>
      <c r="AF214" s="150"/>
      <c r="AG214" s="150" t="s">
        <v>269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5">
      <c r="A215" s="157"/>
      <c r="B215" s="158"/>
      <c r="C215" s="191" t="s">
        <v>575</v>
      </c>
      <c r="D215" s="189"/>
      <c r="E215" s="190">
        <v>3.61</v>
      </c>
      <c r="F215" s="159"/>
      <c r="G215" s="159"/>
      <c r="H215" s="159"/>
      <c r="I215" s="159"/>
      <c r="J215" s="159"/>
      <c r="K215" s="159"/>
      <c r="L215" s="159"/>
      <c r="M215" s="159"/>
      <c r="N215" s="159"/>
      <c r="O215" s="159"/>
      <c r="P215" s="159"/>
      <c r="Q215" s="159"/>
      <c r="R215" s="159"/>
      <c r="S215" s="159"/>
      <c r="T215" s="159"/>
      <c r="U215" s="159"/>
      <c r="V215" s="159"/>
      <c r="W215" s="159"/>
      <c r="X215" s="159"/>
      <c r="Y215" s="150"/>
      <c r="Z215" s="150"/>
      <c r="AA215" s="150"/>
      <c r="AB215" s="150"/>
      <c r="AC215" s="150"/>
      <c r="AD215" s="150"/>
      <c r="AE215" s="150"/>
      <c r="AF215" s="150"/>
      <c r="AG215" s="150" t="s">
        <v>334</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0.399999999999999" outlineLevel="1" x14ac:dyDescent="0.25">
      <c r="A216" s="167">
        <v>65</v>
      </c>
      <c r="B216" s="168" t="s">
        <v>576</v>
      </c>
      <c r="C216" s="177" t="s">
        <v>577</v>
      </c>
      <c r="D216" s="169" t="s">
        <v>318</v>
      </c>
      <c r="E216" s="170">
        <v>135.9</v>
      </c>
      <c r="F216" s="171">
        <f>H216+J216</f>
        <v>0</v>
      </c>
      <c r="G216" s="171">
        <f>ROUND(E216*F216,2)</f>
        <v>0</v>
      </c>
      <c r="H216" s="172"/>
      <c r="I216" s="171">
        <f>ROUND(E216*H216,2)</f>
        <v>0</v>
      </c>
      <c r="J216" s="172"/>
      <c r="K216" s="171">
        <f>ROUND(E216*J216,2)</f>
        <v>0</v>
      </c>
      <c r="L216" s="171">
        <v>15</v>
      </c>
      <c r="M216" s="173">
        <f>G216*(1+L216/100)</f>
        <v>0</v>
      </c>
      <c r="N216" s="159">
        <v>5.8439999999999999E-2</v>
      </c>
      <c r="O216" s="159">
        <f>ROUND(E216*N216,2)</f>
        <v>7.94</v>
      </c>
      <c r="P216" s="159">
        <v>0</v>
      </c>
      <c r="Q216" s="159">
        <f>ROUND(E216*P216,2)</f>
        <v>0</v>
      </c>
      <c r="R216" s="159"/>
      <c r="S216" s="159" t="s">
        <v>223</v>
      </c>
      <c r="T216" s="159" t="s">
        <v>224</v>
      </c>
      <c r="U216" s="159">
        <v>0.223</v>
      </c>
      <c r="V216" s="159">
        <f>ROUND(E216*U216,2)</f>
        <v>30.31</v>
      </c>
      <c r="W216" s="159"/>
      <c r="X216" s="159" t="s">
        <v>268</v>
      </c>
      <c r="Y216" s="150"/>
      <c r="Z216" s="150"/>
      <c r="AA216" s="150"/>
      <c r="AB216" s="150"/>
      <c r="AC216" s="150"/>
      <c r="AD216" s="150"/>
      <c r="AE216" s="150"/>
      <c r="AF216" s="150"/>
      <c r="AG216" s="150" t="s">
        <v>332</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5">
      <c r="A217" s="157"/>
      <c r="B217" s="158"/>
      <c r="C217" s="191" t="s">
        <v>578</v>
      </c>
      <c r="D217" s="189"/>
      <c r="E217" s="190">
        <v>135.9</v>
      </c>
      <c r="F217" s="159"/>
      <c r="G217" s="159"/>
      <c r="H217" s="159"/>
      <c r="I217" s="159"/>
      <c r="J217" s="159"/>
      <c r="K217" s="159"/>
      <c r="L217" s="159"/>
      <c r="M217" s="159"/>
      <c r="N217" s="159"/>
      <c r="O217" s="159"/>
      <c r="P217" s="159"/>
      <c r="Q217" s="159"/>
      <c r="R217" s="159"/>
      <c r="S217" s="159"/>
      <c r="T217" s="159"/>
      <c r="U217" s="159"/>
      <c r="V217" s="159"/>
      <c r="W217" s="159"/>
      <c r="X217" s="159"/>
      <c r="Y217" s="150"/>
      <c r="Z217" s="150"/>
      <c r="AA217" s="150"/>
      <c r="AB217" s="150"/>
      <c r="AC217" s="150"/>
      <c r="AD217" s="150"/>
      <c r="AE217" s="150"/>
      <c r="AF217" s="150"/>
      <c r="AG217" s="150" t="s">
        <v>334</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5">
      <c r="A218" s="167">
        <v>66</v>
      </c>
      <c r="B218" s="168" t="s">
        <v>579</v>
      </c>
      <c r="C218" s="177" t="s">
        <v>580</v>
      </c>
      <c r="D218" s="169" t="s">
        <v>318</v>
      </c>
      <c r="E218" s="170">
        <v>106.1</v>
      </c>
      <c r="F218" s="171">
        <f>H218+J218</f>
        <v>0</v>
      </c>
      <c r="G218" s="171">
        <f>ROUND(E218*F218,2)</f>
        <v>0</v>
      </c>
      <c r="H218" s="172"/>
      <c r="I218" s="171">
        <f>ROUND(E218*H218,2)</f>
        <v>0</v>
      </c>
      <c r="J218" s="172"/>
      <c r="K218" s="171">
        <f>ROUND(E218*J218,2)</f>
        <v>0</v>
      </c>
      <c r="L218" s="171">
        <v>15</v>
      </c>
      <c r="M218" s="173">
        <f>G218*(1+L218/100)</f>
        <v>0</v>
      </c>
      <c r="N218" s="159">
        <v>3.1620000000000002E-2</v>
      </c>
      <c r="O218" s="159">
        <f>ROUND(E218*N218,2)</f>
        <v>3.35</v>
      </c>
      <c r="P218" s="159">
        <v>0</v>
      </c>
      <c r="Q218" s="159">
        <f>ROUND(E218*P218,2)</f>
        <v>0</v>
      </c>
      <c r="R218" s="159"/>
      <c r="S218" s="159" t="s">
        <v>223</v>
      </c>
      <c r="T218" s="159" t="s">
        <v>224</v>
      </c>
      <c r="U218" s="159">
        <v>0.3</v>
      </c>
      <c r="V218" s="159">
        <f>ROUND(E218*U218,2)</f>
        <v>31.83</v>
      </c>
      <c r="W218" s="159"/>
      <c r="X218" s="159" t="s">
        <v>268</v>
      </c>
      <c r="Y218" s="150"/>
      <c r="Z218" s="150"/>
      <c r="AA218" s="150"/>
      <c r="AB218" s="150"/>
      <c r="AC218" s="150"/>
      <c r="AD218" s="150"/>
      <c r="AE218" s="150"/>
      <c r="AF218" s="150"/>
      <c r="AG218" s="150" t="s">
        <v>332</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21" outlineLevel="1" x14ac:dyDescent="0.25">
      <c r="A219" s="157"/>
      <c r="B219" s="158"/>
      <c r="C219" s="287" t="s">
        <v>581</v>
      </c>
      <c r="D219" s="288"/>
      <c r="E219" s="288"/>
      <c r="F219" s="288"/>
      <c r="G219" s="288"/>
      <c r="H219" s="159"/>
      <c r="I219" s="159"/>
      <c r="J219" s="159"/>
      <c r="K219" s="159"/>
      <c r="L219" s="159"/>
      <c r="M219" s="159"/>
      <c r="N219" s="159"/>
      <c r="O219" s="159"/>
      <c r="P219" s="159"/>
      <c r="Q219" s="159"/>
      <c r="R219" s="159"/>
      <c r="S219" s="159"/>
      <c r="T219" s="159"/>
      <c r="U219" s="159"/>
      <c r="V219" s="159"/>
      <c r="W219" s="159"/>
      <c r="X219" s="159"/>
      <c r="Y219" s="150"/>
      <c r="Z219" s="150"/>
      <c r="AA219" s="150"/>
      <c r="AB219" s="150"/>
      <c r="AC219" s="150"/>
      <c r="AD219" s="150"/>
      <c r="AE219" s="150"/>
      <c r="AF219" s="150"/>
      <c r="AG219" s="150" t="s">
        <v>228</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74" t="str">
        <f>C219</f>
        <v>Umístění okrajových pásků, úprava dílců na potřebný rozměr, položení dvou vrstev z podlahových dílců, lepení spojů, sešroubování v místě spojů, zatmelení spár.</v>
      </c>
      <c r="BB219" s="150"/>
      <c r="BC219" s="150"/>
      <c r="BD219" s="150"/>
      <c r="BE219" s="150"/>
      <c r="BF219" s="150"/>
      <c r="BG219" s="150"/>
      <c r="BH219" s="150"/>
    </row>
    <row r="220" spans="1:60" outlineLevel="1" x14ac:dyDescent="0.25">
      <c r="A220" s="157"/>
      <c r="B220" s="158"/>
      <c r="C220" s="191" t="s">
        <v>582</v>
      </c>
      <c r="D220" s="189"/>
      <c r="E220" s="190">
        <v>106.1</v>
      </c>
      <c r="F220" s="159"/>
      <c r="G220" s="159"/>
      <c r="H220" s="159"/>
      <c r="I220" s="159"/>
      <c r="J220" s="159"/>
      <c r="K220" s="159"/>
      <c r="L220" s="159"/>
      <c r="M220" s="159"/>
      <c r="N220" s="159"/>
      <c r="O220" s="159"/>
      <c r="P220" s="159"/>
      <c r="Q220" s="159"/>
      <c r="R220" s="159"/>
      <c r="S220" s="159"/>
      <c r="T220" s="159"/>
      <c r="U220" s="159"/>
      <c r="V220" s="159"/>
      <c r="W220" s="159"/>
      <c r="X220" s="159"/>
      <c r="Y220" s="150"/>
      <c r="Z220" s="150"/>
      <c r="AA220" s="150"/>
      <c r="AB220" s="150"/>
      <c r="AC220" s="150"/>
      <c r="AD220" s="150"/>
      <c r="AE220" s="150"/>
      <c r="AF220" s="150"/>
      <c r="AG220" s="150" t="s">
        <v>334</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5">
      <c r="A221" s="167">
        <v>67</v>
      </c>
      <c r="B221" s="168" t="s">
        <v>583</v>
      </c>
      <c r="C221" s="177" t="s">
        <v>584</v>
      </c>
      <c r="D221" s="169" t="s">
        <v>318</v>
      </c>
      <c r="E221" s="170">
        <v>180.55</v>
      </c>
      <c r="F221" s="171">
        <f>H221+J221</f>
        <v>0</v>
      </c>
      <c r="G221" s="171">
        <f>ROUND(E221*F221,2)</f>
        <v>0</v>
      </c>
      <c r="H221" s="172"/>
      <c r="I221" s="171">
        <f>ROUND(E221*H221,2)</f>
        <v>0</v>
      </c>
      <c r="J221" s="172"/>
      <c r="K221" s="171">
        <f>ROUND(E221*J221,2)</f>
        <v>0</v>
      </c>
      <c r="L221" s="171">
        <v>15</v>
      </c>
      <c r="M221" s="173">
        <f>G221*(1+L221/100)</f>
        <v>0</v>
      </c>
      <c r="N221" s="159">
        <v>1.9000000000000001E-4</v>
      </c>
      <c r="O221" s="159">
        <f>ROUND(E221*N221,2)</f>
        <v>0.03</v>
      </c>
      <c r="P221" s="159">
        <v>0</v>
      </c>
      <c r="Q221" s="159">
        <f>ROUND(E221*P221,2)</f>
        <v>0</v>
      </c>
      <c r="R221" s="159"/>
      <c r="S221" s="159" t="s">
        <v>223</v>
      </c>
      <c r="T221" s="159" t="s">
        <v>224</v>
      </c>
      <c r="U221" s="159">
        <v>0.09</v>
      </c>
      <c r="V221" s="159">
        <f>ROUND(E221*U221,2)</f>
        <v>16.25</v>
      </c>
      <c r="W221" s="159"/>
      <c r="X221" s="159" t="s">
        <v>268</v>
      </c>
      <c r="Y221" s="150"/>
      <c r="Z221" s="150"/>
      <c r="AA221" s="150"/>
      <c r="AB221" s="150"/>
      <c r="AC221" s="150"/>
      <c r="AD221" s="150"/>
      <c r="AE221" s="150"/>
      <c r="AF221" s="150"/>
      <c r="AG221" s="150" t="s">
        <v>332</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1" outlineLevel="1" x14ac:dyDescent="0.25">
      <c r="A222" s="157"/>
      <c r="B222" s="158"/>
      <c r="C222" s="287" t="s">
        <v>585</v>
      </c>
      <c r="D222" s="288"/>
      <c r="E222" s="288"/>
      <c r="F222" s="288"/>
      <c r="G222" s="288"/>
      <c r="H222" s="159"/>
      <c r="I222" s="159"/>
      <c r="J222" s="159"/>
      <c r="K222" s="159"/>
      <c r="L222" s="159"/>
      <c r="M222" s="159"/>
      <c r="N222" s="159"/>
      <c r="O222" s="159"/>
      <c r="P222" s="159"/>
      <c r="Q222" s="159"/>
      <c r="R222" s="159"/>
      <c r="S222" s="159"/>
      <c r="T222" s="159"/>
      <c r="U222" s="159"/>
      <c r="V222" s="159"/>
      <c r="W222" s="159"/>
      <c r="X222" s="159"/>
      <c r="Y222" s="150"/>
      <c r="Z222" s="150"/>
      <c r="AA222" s="150"/>
      <c r="AB222" s="150"/>
      <c r="AC222" s="150"/>
      <c r="AD222" s="150"/>
      <c r="AE222" s="150"/>
      <c r="AF222" s="150"/>
      <c r="AG222" s="150" t="s">
        <v>228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74" t="str">
        <f>C222</f>
        <v>Umístění okrajových pásků, úprava dílců na potřebný rozměr, položení jedné vrstvy podlahového dílcena pero a drážku, vyplnění spár montážní pěnou.</v>
      </c>
      <c r="BB222" s="150"/>
      <c r="BC222" s="150"/>
      <c r="BD222" s="150"/>
      <c r="BE222" s="150"/>
      <c r="BF222" s="150"/>
      <c r="BG222" s="150"/>
      <c r="BH222" s="150"/>
    </row>
    <row r="223" spans="1:60" outlineLevel="1" x14ac:dyDescent="0.25">
      <c r="A223" s="157"/>
      <c r="B223" s="158"/>
      <c r="C223" s="191" t="s">
        <v>586</v>
      </c>
      <c r="D223" s="189"/>
      <c r="E223" s="190">
        <v>180.55</v>
      </c>
      <c r="F223" s="159"/>
      <c r="G223" s="159"/>
      <c r="H223" s="159"/>
      <c r="I223" s="159"/>
      <c r="J223" s="159"/>
      <c r="K223" s="159"/>
      <c r="L223" s="159"/>
      <c r="M223" s="159"/>
      <c r="N223" s="159"/>
      <c r="O223" s="159"/>
      <c r="P223" s="159"/>
      <c r="Q223" s="159"/>
      <c r="R223" s="159"/>
      <c r="S223" s="159"/>
      <c r="T223" s="159"/>
      <c r="U223" s="159"/>
      <c r="V223" s="159"/>
      <c r="W223" s="159"/>
      <c r="X223" s="159"/>
      <c r="Y223" s="150"/>
      <c r="Z223" s="150"/>
      <c r="AA223" s="150"/>
      <c r="AB223" s="150"/>
      <c r="AC223" s="150"/>
      <c r="AD223" s="150"/>
      <c r="AE223" s="150"/>
      <c r="AF223" s="150"/>
      <c r="AG223" s="150" t="s">
        <v>334</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5">
      <c r="A224" s="167">
        <v>68</v>
      </c>
      <c r="B224" s="168" t="s">
        <v>587</v>
      </c>
      <c r="C224" s="177" t="s">
        <v>588</v>
      </c>
      <c r="D224" s="169" t="s">
        <v>400</v>
      </c>
      <c r="E224" s="170">
        <v>208.4</v>
      </c>
      <c r="F224" s="171">
        <f>H224+J224</f>
        <v>0</v>
      </c>
      <c r="G224" s="171">
        <f>ROUND(E224*F224,2)</f>
        <v>0</v>
      </c>
      <c r="H224" s="172"/>
      <c r="I224" s="171">
        <f>ROUND(E224*H224,2)</f>
        <v>0</v>
      </c>
      <c r="J224" s="172"/>
      <c r="K224" s="171">
        <f>ROUND(E224*J224,2)</f>
        <v>0</v>
      </c>
      <c r="L224" s="171">
        <v>15</v>
      </c>
      <c r="M224" s="173">
        <f>G224*(1+L224/100)</f>
        <v>0</v>
      </c>
      <c r="N224" s="159">
        <v>0</v>
      </c>
      <c r="O224" s="159">
        <f>ROUND(E224*N224,2)</f>
        <v>0</v>
      </c>
      <c r="P224" s="159">
        <v>0</v>
      </c>
      <c r="Q224" s="159">
        <f>ROUND(E224*P224,2)</f>
        <v>0</v>
      </c>
      <c r="R224" s="159"/>
      <c r="S224" s="159" t="s">
        <v>267</v>
      </c>
      <c r="T224" s="159" t="s">
        <v>224</v>
      </c>
      <c r="U224" s="159">
        <v>0</v>
      </c>
      <c r="V224" s="159">
        <f>ROUND(E224*U224,2)</f>
        <v>0</v>
      </c>
      <c r="W224" s="159"/>
      <c r="X224" s="159" t="s">
        <v>268</v>
      </c>
      <c r="Y224" s="150"/>
      <c r="Z224" s="150"/>
      <c r="AA224" s="150"/>
      <c r="AB224" s="150"/>
      <c r="AC224" s="150"/>
      <c r="AD224" s="150"/>
      <c r="AE224" s="150"/>
      <c r="AF224" s="150"/>
      <c r="AG224" s="150" t="s">
        <v>332</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ht="20.399999999999999" outlineLevel="1" x14ac:dyDescent="0.25">
      <c r="A225" s="157"/>
      <c r="B225" s="158"/>
      <c r="C225" s="191" t="s">
        <v>589</v>
      </c>
      <c r="D225" s="189"/>
      <c r="E225" s="190">
        <v>78.8</v>
      </c>
      <c r="F225" s="159"/>
      <c r="G225" s="159"/>
      <c r="H225" s="159"/>
      <c r="I225" s="159"/>
      <c r="J225" s="159"/>
      <c r="K225" s="159"/>
      <c r="L225" s="159"/>
      <c r="M225" s="159"/>
      <c r="N225" s="159"/>
      <c r="O225" s="159"/>
      <c r="P225" s="159"/>
      <c r="Q225" s="159"/>
      <c r="R225" s="159"/>
      <c r="S225" s="159"/>
      <c r="T225" s="159"/>
      <c r="U225" s="159"/>
      <c r="V225" s="159"/>
      <c r="W225" s="159"/>
      <c r="X225" s="159"/>
      <c r="Y225" s="150"/>
      <c r="Z225" s="150"/>
      <c r="AA225" s="150"/>
      <c r="AB225" s="150"/>
      <c r="AC225" s="150"/>
      <c r="AD225" s="150"/>
      <c r="AE225" s="150"/>
      <c r="AF225" s="150"/>
      <c r="AG225" s="150" t="s">
        <v>334</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5">
      <c r="A226" s="157"/>
      <c r="B226" s="158"/>
      <c r="C226" s="191" t="s">
        <v>590</v>
      </c>
      <c r="D226" s="189"/>
      <c r="E226" s="190">
        <v>62.4</v>
      </c>
      <c r="F226" s="159"/>
      <c r="G226" s="159"/>
      <c r="H226" s="159"/>
      <c r="I226" s="159"/>
      <c r="J226" s="159"/>
      <c r="K226" s="159"/>
      <c r="L226" s="159"/>
      <c r="M226" s="159"/>
      <c r="N226" s="159"/>
      <c r="O226" s="159"/>
      <c r="P226" s="159"/>
      <c r="Q226" s="159"/>
      <c r="R226" s="159"/>
      <c r="S226" s="159"/>
      <c r="T226" s="159"/>
      <c r="U226" s="159"/>
      <c r="V226" s="159"/>
      <c r="W226" s="159"/>
      <c r="X226" s="159"/>
      <c r="Y226" s="150"/>
      <c r="Z226" s="150"/>
      <c r="AA226" s="150"/>
      <c r="AB226" s="150"/>
      <c r="AC226" s="150"/>
      <c r="AD226" s="150"/>
      <c r="AE226" s="150"/>
      <c r="AF226" s="150"/>
      <c r="AG226" s="150" t="s">
        <v>334</v>
      </c>
      <c r="AH226" s="150">
        <v>0</v>
      </c>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20.399999999999999" outlineLevel="1" x14ac:dyDescent="0.25">
      <c r="A227" s="157"/>
      <c r="B227" s="158"/>
      <c r="C227" s="191" t="s">
        <v>591</v>
      </c>
      <c r="D227" s="189"/>
      <c r="E227" s="190">
        <v>67.2</v>
      </c>
      <c r="F227" s="159"/>
      <c r="G227" s="159"/>
      <c r="H227" s="159"/>
      <c r="I227" s="159"/>
      <c r="J227" s="159"/>
      <c r="K227" s="159"/>
      <c r="L227" s="159"/>
      <c r="M227" s="159"/>
      <c r="N227" s="159"/>
      <c r="O227" s="159"/>
      <c r="P227" s="159"/>
      <c r="Q227" s="159"/>
      <c r="R227" s="159"/>
      <c r="S227" s="159"/>
      <c r="T227" s="159"/>
      <c r="U227" s="159"/>
      <c r="V227" s="159"/>
      <c r="W227" s="159"/>
      <c r="X227" s="159"/>
      <c r="Y227" s="150"/>
      <c r="Z227" s="150"/>
      <c r="AA227" s="150"/>
      <c r="AB227" s="150"/>
      <c r="AC227" s="150"/>
      <c r="AD227" s="150"/>
      <c r="AE227" s="150"/>
      <c r="AF227" s="150"/>
      <c r="AG227" s="150" t="s">
        <v>334</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5">
      <c r="A228" s="167">
        <v>69</v>
      </c>
      <c r="B228" s="168" t="s">
        <v>592</v>
      </c>
      <c r="C228" s="177" t="s">
        <v>593</v>
      </c>
      <c r="D228" s="169" t="s">
        <v>318</v>
      </c>
      <c r="E228" s="170">
        <v>198.60499999999999</v>
      </c>
      <c r="F228" s="171">
        <f>H228+J228</f>
        <v>0</v>
      </c>
      <c r="G228" s="171">
        <f>ROUND(E228*F228,2)</f>
        <v>0</v>
      </c>
      <c r="H228" s="172"/>
      <c r="I228" s="171">
        <f>ROUND(E228*H228,2)</f>
        <v>0</v>
      </c>
      <c r="J228" s="172"/>
      <c r="K228" s="171">
        <f>ROUND(E228*J228,2)</f>
        <v>0</v>
      </c>
      <c r="L228" s="171">
        <v>15</v>
      </c>
      <c r="M228" s="173">
        <f>G228*(1+L228/100)</f>
        <v>0</v>
      </c>
      <c r="N228" s="159">
        <v>3.2000000000000002E-3</v>
      </c>
      <c r="O228" s="159">
        <f>ROUND(E228*N228,2)</f>
        <v>0.64</v>
      </c>
      <c r="P228" s="159">
        <v>0</v>
      </c>
      <c r="Q228" s="159">
        <f>ROUND(E228*P228,2)</f>
        <v>0</v>
      </c>
      <c r="R228" s="159" t="s">
        <v>343</v>
      </c>
      <c r="S228" s="159" t="s">
        <v>223</v>
      </c>
      <c r="T228" s="159" t="s">
        <v>224</v>
      </c>
      <c r="U228" s="159">
        <v>0</v>
      </c>
      <c r="V228" s="159">
        <f>ROUND(E228*U228,2)</f>
        <v>0</v>
      </c>
      <c r="W228" s="159"/>
      <c r="X228" s="159" t="s">
        <v>344</v>
      </c>
      <c r="Y228" s="150"/>
      <c r="Z228" s="150"/>
      <c r="AA228" s="150"/>
      <c r="AB228" s="150"/>
      <c r="AC228" s="150"/>
      <c r="AD228" s="150"/>
      <c r="AE228" s="150"/>
      <c r="AF228" s="150"/>
      <c r="AG228" s="150" t="s">
        <v>345</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5">
      <c r="A229" s="157"/>
      <c r="B229" s="158"/>
      <c r="C229" s="191" t="s">
        <v>594</v>
      </c>
      <c r="D229" s="189"/>
      <c r="E229" s="190">
        <v>198.6</v>
      </c>
      <c r="F229" s="159"/>
      <c r="G229" s="159"/>
      <c r="H229" s="159"/>
      <c r="I229" s="159"/>
      <c r="J229" s="159"/>
      <c r="K229" s="159"/>
      <c r="L229" s="159"/>
      <c r="M229" s="159"/>
      <c r="N229" s="159"/>
      <c r="O229" s="159"/>
      <c r="P229" s="159"/>
      <c r="Q229" s="159"/>
      <c r="R229" s="159"/>
      <c r="S229" s="159"/>
      <c r="T229" s="159"/>
      <c r="U229" s="159"/>
      <c r="V229" s="159"/>
      <c r="W229" s="159"/>
      <c r="X229" s="159"/>
      <c r="Y229" s="150"/>
      <c r="Z229" s="150"/>
      <c r="AA229" s="150"/>
      <c r="AB229" s="150"/>
      <c r="AC229" s="150"/>
      <c r="AD229" s="150"/>
      <c r="AE229" s="150"/>
      <c r="AF229" s="150"/>
      <c r="AG229" s="150" t="s">
        <v>334</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x14ac:dyDescent="0.25">
      <c r="A230" s="161" t="s">
        <v>218</v>
      </c>
      <c r="B230" s="162" t="s">
        <v>131</v>
      </c>
      <c r="C230" s="176" t="s">
        <v>132</v>
      </c>
      <c r="D230" s="163"/>
      <c r="E230" s="164"/>
      <c r="F230" s="165"/>
      <c r="G230" s="165">
        <f>SUMIF(AG231:AG240,"&lt;&gt;NOR",G231:G240)</f>
        <v>0</v>
      </c>
      <c r="H230" s="165"/>
      <c r="I230" s="165">
        <f>SUM(I231:I240)</f>
        <v>0</v>
      </c>
      <c r="J230" s="165"/>
      <c r="K230" s="165">
        <f>SUM(K231:K240)</f>
        <v>0</v>
      </c>
      <c r="L230" s="165"/>
      <c r="M230" s="166">
        <f>SUM(M231:M240)</f>
        <v>0</v>
      </c>
      <c r="N230" s="160"/>
      <c r="O230" s="160">
        <f>SUM(O231:O240)</f>
        <v>0.14000000000000001</v>
      </c>
      <c r="P230" s="160"/>
      <c r="Q230" s="160">
        <f>SUM(Q231:Q240)</f>
        <v>0</v>
      </c>
      <c r="R230" s="160"/>
      <c r="S230" s="160"/>
      <c r="T230" s="160"/>
      <c r="U230" s="160"/>
      <c r="V230" s="160">
        <f>SUM(V231:V240)</f>
        <v>4.3499999999999996</v>
      </c>
      <c r="W230" s="160"/>
      <c r="X230" s="160"/>
      <c r="AG230" t="s">
        <v>219</v>
      </c>
    </row>
    <row r="231" spans="1:60" outlineLevel="1" x14ac:dyDescent="0.25">
      <c r="A231" s="167">
        <v>70</v>
      </c>
      <c r="B231" s="168" t="s">
        <v>595</v>
      </c>
      <c r="C231" s="177" t="s">
        <v>596</v>
      </c>
      <c r="D231" s="169" t="s">
        <v>288</v>
      </c>
      <c r="E231" s="170">
        <v>8.1999999999999993</v>
      </c>
      <c r="F231" s="171">
        <f>H231+J231</f>
        <v>0</v>
      </c>
      <c r="G231" s="171">
        <f>ROUND(E231*F231,2)</f>
        <v>0</v>
      </c>
      <c r="H231" s="172"/>
      <c r="I231" s="171">
        <f>ROUND(E231*H231,2)</f>
        <v>0</v>
      </c>
      <c r="J231" s="172"/>
      <c r="K231" s="171">
        <f>ROUND(E231*J231,2)</f>
        <v>0</v>
      </c>
      <c r="L231" s="171">
        <v>15</v>
      </c>
      <c r="M231" s="173">
        <f>G231*(1+L231/100)</f>
        <v>0</v>
      </c>
      <c r="N231" s="159">
        <v>8.8699999999999994E-3</v>
      </c>
      <c r="O231" s="159">
        <f>ROUND(E231*N231,2)</f>
        <v>7.0000000000000007E-2</v>
      </c>
      <c r="P231" s="159">
        <v>0</v>
      </c>
      <c r="Q231" s="159">
        <f>ROUND(E231*P231,2)</f>
        <v>0</v>
      </c>
      <c r="R231" s="159"/>
      <c r="S231" s="159" t="s">
        <v>223</v>
      </c>
      <c r="T231" s="159" t="s">
        <v>224</v>
      </c>
      <c r="U231" s="159">
        <v>0.53</v>
      </c>
      <c r="V231" s="159">
        <f>ROUND(E231*U231,2)</f>
        <v>4.3499999999999996</v>
      </c>
      <c r="W231" s="159"/>
      <c r="X231" s="159" t="s">
        <v>268</v>
      </c>
      <c r="Y231" s="150"/>
      <c r="Z231" s="150"/>
      <c r="AA231" s="150"/>
      <c r="AB231" s="150"/>
      <c r="AC231" s="150"/>
      <c r="AD231" s="150"/>
      <c r="AE231" s="150"/>
      <c r="AF231" s="150"/>
      <c r="AG231" s="150" t="s">
        <v>597</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5">
      <c r="A232" s="157"/>
      <c r="B232" s="158"/>
      <c r="C232" s="191" t="s">
        <v>598</v>
      </c>
      <c r="D232" s="189"/>
      <c r="E232" s="190">
        <v>8.1999999999999993</v>
      </c>
      <c r="F232" s="159"/>
      <c r="G232" s="159"/>
      <c r="H232" s="159"/>
      <c r="I232" s="159"/>
      <c r="J232" s="159"/>
      <c r="K232" s="159"/>
      <c r="L232" s="159"/>
      <c r="M232" s="159"/>
      <c r="N232" s="159"/>
      <c r="O232" s="159"/>
      <c r="P232" s="159"/>
      <c r="Q232" s="159"/>
      <c r="R232" s="159"/>
      <c r="S232" s="159"/>
      <c r="T232" s="159"/>
      <c r="U232" s="159"/>
      <c r="V232" s="159"/>
      <c r="W232" s="159"/>
      <c r="X232" s="159"/>
      <c r="Y232" s="150"/>
      <c r="Z232" s="150"/>
      <c r="AA232" s="150"/>
      <c r="AB232" s="150"/>
      <c r="AC232" s="150"/>
      <c r="AD232" s="150"/>
      <c r="AE232" s="150"/>
      <c r="AF232" s="150"/>
      <c r="AG232" s="150" t="s">
        <v>334</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0.399999999999999" outlineLevel="1" x14ac:dyDescent="0.25">
      <c r="A233" s="181">
        <v>71</v>
      </c>
      <c r="B233" s="182" t="s">
        <v>599</v>
      </c>
      <c r="C233" s="188" t="s">
        <v>600</v>
      </c>
      <c r="D233" s="183" t="s">
        <v>357</v>
      </c>
      <c r="E233" s="184">
        <v>1</v>
      </c>
      <c r="F233" s="185">
        <f t="shared" ref="F233:F240" si="0">H233+J233</f>
        <v>0</v>
      </c>
      <c r="G233" s="185">
        <f t="shared" ref="G233:G240" si="1">ROUND(E233*F233,2)</f>
        <v>0</v>
      </c>
      <c r="H233" s="186"/>
      <c r="I233" s="185">
        <f t="shared" ref="I233:I240" si="2">ROUND(E233*H233,2)</f>
        <v>0</v>
      </c>
      <c r="J233" s="186"/>
      <c r="K233" s="185">
        <f t="shared" ref="K233:K240" si="3">ROUND(E233*J233,2)</f>
        <v>0</v>
      </c>
      <c r="L233" s="185">
        <v>15</v>
      </c>
      <c r="M233" s="187">
        <f t="shared" ref="M233:M240" si="4">G233*(1+L233/100)</f>
        <v>0</v>
      </c>
      <c r="N233" s="159">
        <v>0</v>
      </c>
      <c r="O233" s="159">
        <f t="shared" ref="O233:O240" si="5">ROUND(E233*N233,2)</f>
        <v>0</v>
      </c>
      <c r="P233" s="159">
        <v>0</v>
      </c>
      <c r="Q233" s="159">
        <f t="shared" ref="Q233:Q240" si="6">ROUND(E233*P233,2)</f>
        <v>0</v>
      </c>
      <c r="R233" s="159"/>
      <c r="S233" s="159" t="s">
        <v>267</v>
      </c>
      <c r="T233" s="159" t="s">
        <v>224</v>
      </c>
      <c r="U233" s="159">
        <v>0</v>
      </c>
      <c r="V233" s="159">
        <f t="shared" ref="V233:V240" si="7">ROUND(E233*U233,2)</f>
        <v>0</v>
      </c>
      <c r="W233" s="159"/>
      <c r="X233" s="159" t="s">
        <v>268</v>
      </c>
      <c r="Y233" s="150"/>
      <c r="Z233" s="150"/>
      <c r="AA233" s="150"/>
      <c r="AB233" s="150"/>
      <c r="AC233" s="150"/>
      <c r="AD233" s="150"/>
      <c r="AE233" s="150"/>
      <c r="AF233" s="150"/>
      <c r="AG233" s="150" t="s">
        <v>269</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0.399999999999999" outlineLevel="1" x14ac:dyDescent="0.25">
      <c r="A234" s="181">
        <v>72</v>
      </c>
      <c r="B234" s="182" t="s">
        <v>601</v>
      </c>
      <c r="C234" s="188" t="s">
        <v>602</v>
      </c>
      <c r="D234" s="183" t="s">
        <v>357</v>
      </c>
      <c r="E234" s="184">
        <v>2</v>
      </c>
      <c r="F234" s="185">
        <f t="shared" si="0"/>
        <v>0</v>
      </c>
      <c r="G234" s="185">
        <f t="shared" si="1"/>
        <v>0</v>
      </c>
      <c r="H234" s="186"/>
      <c r="I234" s="185">
        <f t="shared" si="2"/>
        <v>0</v>
      </c>
      <c r="J234" s="186"/>
      <c r="K234" s="185">
        <f t="shared" si="3"/>
        <v>0</v>
      </c>
      <c r="L234" s="185">
        <v>15</v>
      </c>
      <c r="M234" s="187">
        <f t="shared" si="4"/>
        <v>0</v>
      </c>
      <c r="N234" s="159">
        <v>0</v>
      </c>
      <c r="O234" s="159">
        <f t="shared" si="5"/>
        <v>0</v>
      </c>
      <c r="P234" s="159">
        <v>0</v>
      </c>
      <c r="Q234" s="159">
        <f t="shared" si="6"/>
        <v>0</v>
      </c>
      <c r="R234" s="159"/>
      <c r="S234" s="159" t="s">
        <v>267</v>
      </c>
      <c r="T234" s="159" t="s">
        <v>224</v>
      </c>
      <c r="U234" s="159">
        <v>0</v>
      </c>
      <c r="V234" s="159">
        <f t="shared" si="7"/>
        <v>0</v>
      </c>
      <c r="W234" s="159"/>
      <c r="X234" s="159" t="s">
        <v>268</v>
      </c>
      <c r="Y234" s="150"/>
      <c r="Z234" s="150"/>
      <c r="AA234" s="150"/>
      <c r="AB234" s="150"/>
      <c r="AC234" s="150"/>
      <c r="AD234" s="150"/>
      <c r="AE234" s="150"/>
      <c r="AF234" s="150"/>
      <c r="AG234" s="150" t="s">
        <v>269</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0.399999999999999" outlineLevel="1" x14ac:dyDescent="0.25">
      <c r="A235" s="181">
        <v>73</v>
      </c>
      <c r="B235" s="182" t="s">
        <v>603</v>
      </c>
      <c r="C235" s="188" t="s">
        <v>604</v>
      </c>
      <c r="D235" s="183" t="s">
        <v>357</v>
      </c>
      <c r="E235" s="184">
        <v>2</v>
      </c>
      <c r="F235" s="185">
        <f t="shared" si="0"/>
        <v>0</v>
      </c>
      <c r="G235" s="185">
        <f t="shared" si="1"/>
        <v>0</v>
      </c>
      <c r="H235" s="186"/>
      <c r="I235" s="185">
        <f t="shared" si="2"/>
        <v>0</v>
      </c>
      <c r="J235" s="186"/>
      <c r="K235" s="185">
        <f t="shared" si="3"/>
        <v>0</v>
      </c>
      <c r="L235" s="185">
        <v>15</v>
      </c>
      <c r="M235" s="187">
        <f t="shared" si="4"/>
        <v>0</v>
      </c>
      <c r="N235" s="159">
        <v>0</v>
      </c>
      <c r="O235" s="159">
        <f t="shared" si="5"/>
        <v>0</v>
      </c>
      <c r="P235" s="159">
        <v>0</v>
      </c>
      <c r="Q235" s="159">
        <f t="shared" si="6"/>
        <v>0</v>
      </c>
      <c r="R235" s="159"/>
      <c r="S235" s="159" t="s">
        <v>267</v>
      </c>
      <c r="T235" s="159" t="s">
        <v>224</v>
      </c>
      <c r="U235" s="159">
        <v>0</v>
      </c>
      <c r="V235" s="159">
        <f t="shared" si="7"/>
        <v>0</v>
      </c>
      <c r="W235" s="159"/>
      <c r="X235" s="159" t="s">
        <v>268</v>
      </c>
      <c r="Y235" s="150"/>
      <c r="Z235" s="150"/>
      <c r="AA235" s="150"/>
      <c r="AB235" s="150"/>
      <c r="AC235" s="150"/>
      <c r="AD235" s="150"/>
      <c r="AE235" s="150"/>
      <c r="AF235" s="150"/>
      <c r="AG235" s="150" t="s">
        <v>269</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0.399999999999999" outlineLevel="1" x14ac:dyDescent="0.25">
      <c r="A236" s="181">
        <v>74</v>
      </c>
      <c r="B236" s="182" t="s">
        <v>605</v>
      </c>
      <c r="C236" s="188" t="s">
        <v>2053</v>
      </c>
      <c r="D236" s="183" t="s">
        <v>357</v>
      </c>
      <c r="E236" s="184">
        <v>1</v>
      </c>
      <c r="F236" s="185">
        <f t="shared" si="0"/>
        <v>0</v>
      </c>
      <c r="G236" s="185">
        <f t="shared" si="1"/>
        <v>0</v>
      </c>
      <c r="H236" s="186"/>
      <c r="I236" s="185">
        <f t="shared" si="2"/>
        <v>0</v>
      </c>
      <c r="J236" s="186"/>
      <c r="K236" s="185">
        <f t="shared" si="3"/>
        <v>0</v>
      </c>
      <c r="L236" s="185">
        <v>15</v>
      </c>
      <c r="M236" s="187">
        <f t="shared" si="4"/>
        <v>0</v>
      </c>
      <c r="N236" s="159">
        <v>0</v>
      </c>
      <c r="O236" s="159">
        <f t="shared" si="5"/>
        <v>0</v>
      </c>
      <c r="P236" s="159">
        <v>0</v>
      </c>
      <c r="Q236" s="159">
        <f t="shared" si="6"/>
        <v>0</v>
      </c>
      <c r="R236" s="159"/>
      <c r="S236" s="159" t="s">
        <v>267</v>
      </c>
      <c r="T236" s="159" t="s">
        <v>224</v>
      </c>
      <c r="U236" s="159">
        <v>0</v>
      </c>
      <c r="V236" s="159">
        <f t="shared" si="7"/>
        <v>0</v>
      </c>
      <c r="W236" s="159"/>
      <c r="X236" s="159" t="s">
        <v>268</v>
      </c>
      <c r="Y236" s="150"/>
      <c r="Z236" s="150"/>
      <c r="AA236" s="150"/>
      <c r="AB236" s="150"/>
      <c r="AC236" s="150"/>
      <c r="AD236" s="150"/>
      <c r="AE236" s="150"/>
      <c r="AF236" s="150"/>
      <c r="AG236" s="150" t="s">
        <v>269</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0.399999999999999" outlineLevel="1" x14ac:dyDescent="0.25">
      <c r="A237" s="181">
        <v>75</v>
      </c>
      <c r="B237" s="182" t="s">
        <v>606</v>
      </c>
      <c r="C237" s="188" t="s">
        <v>607</v>
      </c>
      <c r="D237" s="183" t="s">
        <v>357</v>
      </c>
      <c r="E237" s="184">
        <v>5</v>
      </c>
      <c r="F237" s="185">
        <f t="shared" si="0"/>
        <v>0</v>
      </c>
      <c r="G237" s="185">
        <f t="shared" si="1"/>
        <v>0</v>
      </c>
      <c r="H237" s="186"/>
      <c r="I237" s="185">
        <f t="shared" si="2"/>
        <v>0</v>
      </c>
      <c r="J237" s="186"/>
      <c r="K237" s="185">
        <f t="shared" si="3"/>
        <v>0</v>
      </c>
      <c r="L237" s="185">
        <v>15</v>
      </c>
      <c r="M237" s="187">
        <f t="shared" si="4"/>
        <v>0</v>
      </c>
      <c r="N237" s="159">
        <v>0</v>
      </c>
      <c r="O237" s="159">
        <f t="shared" si="5"/>
        <v>0</v>
      </c>
      <c r="P237" s="159">
        <v>0</v>
      </c>
      <c r="Q237" s="159">
        <f t="shared" si="6"/>
        <v>0</v>
      </c>
      <c r="R237" s="159"/>
      <c r="S237" s="159" t="s">
        <v>267</v>
      </c>
      <c r="T237" s="159" t="s">
        <v>224</v>
      </c>
      <c r="U237" s="159">
        <v>0</v>
      </c>
      <c r="V237" s="159">
        <f t="shared" si="7"/>
        <v>0</v>
      </c>
      <c r="W237" s="159"/>
      <c r="X237" s="159" t="s">
        <v>268</v>
      </c>
      <c r="Y237" s="150"/>
      <c r="Z237" s="150"/>
      <c r="AA237" s="150"/>
      <c r="AB237" s="150"/>
      <c r="AC237" s="150"/>
      <c r="AD237" s="150"/>
      <c r="AE237" s="150"/>
      <c r="AF237" s="150"/>
      <c r="AG237" s="150" t="s">
        <v>269</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20.399999999999999" outlineLevel="1" x14ac:dyDescent="0.25">
      <c r="A238" s="181">
        <v>76</v>
      </c>
      <c r="B238" s="182" t="s">
        <v>608</v>
      </c>
      <c r="C238" s="188" t="s">
        <v>609</v>
      </c>
      <c r="D238" s="183" t="s">
        <v>357</v>
      </c>
      <c r="E238" s="184">
        <v>1</v>
      </c>
      <c r="F238" s="185">
        <f t="shared" si="0"/>
        <v>0</v>
      </c>
      <c r="G238" s="185">
        <f t="shared" si="1"/>
        <v>0</v>
      </c>
      <c r="H238" s="186"/>
      <c r="I238" s="185">
        <f t="shared" si="2"/>
        <v>0</v>
      </c>
      <c r="J238" s="186"/>
      <c r="K238" s="185">
        <f t="shared" si="3"/>
        <v>0</v>
      </c>
      <c r="L238" s="185">
        <v>15</v>
      </c>
      <c r="M238" s="187">
        <f t="shared" si="4"/>
        <v>0</v>
      </c>
      <c r="N238" s="159">
        <v>0</v>
      </c>
      <c r="O238" s="159">
        <f t="shared" si="5"/>
        <v>0</v>
      </c>
      <c r="P238" s="159">
        <v>0</v>
      </c>
      <c r="Q238" s="159">
        <f t="shared" si="6"/>
        <v>0</v>
      </c>
      <c r="R238" s="159"/>
      <c r="S238" s="159" t="s">
        <v>267</v>
      </c>
      <c r="T238" s="159" t="s">
        <v>224</v>
      </c>
      <c r="U238" s="159">
        <v>0</v>
      </c>
      <c r="V238" s="159">
        <f t="shared" si="7"/>
        <v>0</v>
      </c>
      <c r="W238" s="159"/>
      <c r="X238" s="159" t="s">
        <v>268</v>
      </c>
      <c r="Y238" s="150"/>
      <c r="Z238" s="150"/>
      <c r="AA238" s="150"/>
      <c r="AB238" s="150"/>
      <c r="AC238" s="150"/>
      <c r="AD238" s="150"/>
      <c r="AE238" s="150"/>
      <c r="AF238" s="150"/>
      <c r="AG238" s="150" t="s">
        <v>269</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ht="20.399999999999999" outlineLevel="1" x14ac:dyDescent="0.25">
      <c r="A239" s="181">
        <v>77</v>
      </c>
      <c r="B239" s="182" t="s">
        <v>610</v>
      </c>
      <c r="C239" s="188" t="s">
        <v>611</v>
      </c>
      <c r="D239" s="183" t="s">
        <v>357</v>
      </c>
      <c r="E239" s="184">
        <v>4</v>
      </c>
      <c r="F239" s="185">
        <f t="shared" si="0"/>
        <v>0</v>
      </c>
      <c r="G239" s="185">
        <f t="shared" si="1"/>
        <v>0</v>
      </c>
      <c r="H239" s="186"/>
      <c r="I239" s="185">
        <f t="shared" si="2"/>
        <v>0</v>
      </c>
      <c r="J239" s="186"/>
      <c r="K239" s="185">
        <f t="shared" si="3"/>
        <v>0</v>
      </c>
      <c r="L239" s="185">
        <v>15</v>
      </c>
      <c r="M239" s="187">
        <f t="shared" si="4"/>
        <v>0</v>
      </c>
      <c r="N239" s="159">
        <v>0</v>
      </c>
      <c r="O239" s="159">
        <f t="shared" si="5"/>
        <v>0</v>
      </c>
      <c r="P239" s="159">
        <v>0</v>
      </c>
      <c r="Q239" s="159">
        <f t="shared" si="6"/>
        <v>0</v>
      </c>
      <c r="R239" s="159"/>
      <c r="S239" s="159" t="s">
        <v>267</v>
      </c>
      <c r="T239" s="159" t="s">
        <v>224</v>
      </c>
      <c r="U239" s="159">
        <v>0</v>
      </c>
      <c r="V239" s="159">
        <f t="shared" si="7"/>
        <v>0</v>
      </c>
      <c r="W239" s="159"/>
      <c r="X239" s="159" t="s">
        <v>268</v>
      </c>
      <c r="Y239" s="150"/>
      <c r="Z239" s="150"/>
      <c r="AA239" s="150"/>
      <c r="AB239" s="150"/>
      <c r="AC239" s="150"/>
      <c r="AD239" s="150"/>
      <c r="AE239" s="150"/>
      <c r="AF239" s="150"/>
      <c r="AG239" s="150" t="s">
        <v>269</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5">
      <c r="A240" s="181">
        <v>78</v>
      </c>
      <c r="B240" s="182" t="s">
        <v>612</v>
      </c>
      <c r="C240" s="188" t="s">
        <v>613</v>
      </c>
      <c r="D240" s="183" t="s">
        <v>288</v>
      </c>
      <c r="E240" s="184">
        <v>9</v>
      </c>
      <c r="F240" s="185">
        <f t="shared" si="0"/>
        <v>0</v>
      </c>
      <c r="G240" s="185">
        <f t="shared" si="1"/>
        <v>0</v>
      </c>
      <c r="H240" s="186"/>
      <c r="I240" s="185">
        <f t="shared" si="2"/>
        <v>0</v>
      </c>
      <c r="J240" s="186"/>
      <c r="K240" s="185">
        <f t="shared" si="3"/>
        <v>0</v>
      </c>
      <c r="L240" s="185">
        <v>15</v>
      </c>
      <c r="M240" s="187">
        <f t="shared" si="4"/>
        <v>0</v>
      </c>
      <c r="N240" s="159">
        <v>8.0000000000000002E-3</v>
      </c>
      <c r="O240" s="159">
        <f t="shared" si="5"/>
        <v>7.0000000000000007E-2</v>
      </c>
      <c r="P240" s="159">
        <v>0</v>
      </c>
      <c r="Q240" s="159">
        <f t="shared" si="6"/>
        <v>0</v>
      </c>
      <c r="R240" s="159"/>
      <c r="S240" s="159" t="s">
        <v>267</v>
      </c>
      <c r="T240" s="159" t="s">
        <v>224</v>
      </c>
      <c r="U240" s="159">
        <v>0</v>
      </c>
      <c r="V240" s="159">
        <f t="shared" si="7"/>
        <v>0</v>
      </c>
      <c r="W240" s="159"/>
      <c r="X240" s="159" t="s">
        <v>344</v>
      </c>
      <c r="Y240" s="150"/>
      <c r="Z240" s="150"/>
      <c r="AA240" s="150"/>
      <c r="AB240" s="150"/>
      <c r="AC240" s="150"/>
      <c r="AD240" s="150"/>
      <c r="AE240" s="150"/>
      <c r="AF240" s="150"/>
      <c r="AG240" s="150" t="s">
        <v>614</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x14ac:dyDescent="0.25">
      <c r="A241" s="161" t="s">
        <v>218</v>
      </c>
      <c r="B241" s="162" t="s">
        <v>133</v>
      </c>
      <c r="C241" s="176" t="s">
        <v>134</v>
      </c>
      <c r="D241" s="163"/>
      <c r="E241" s="164"/>
      <c r="F241" s="165"/>
      <c r="G241" s="165">
        <f>SUMIF(AG242:AG243,"&lt;&gt;NOR",G242:G243)</f>
        <v>0</v>
      </c>
      <c r="H241" s="165"/>
      <c r="I241" s="165">
        <f>SUM(I242:I243)</f>
        <v>0</v>
      </c>
      <c r="J241" s="165"/>
      <c r="K241" s="165">
        <f>SUM(K242:K243)</f>
        <v>0</v>
      </c>
      <c r="L241" s="165"/>
      <c r="M241" s="166">
        <f>SUM(M242:M243)</f>
        <v>0</v>
      </c>
      <c r="N241" s="160"/>
      <c r="O241" s="160">
        <f>SUM(O242:O243)</f>
        <v>0</v>
      </c>
      <c r="P241" s="160"/>
      <c r="Q241" s="160">
        <f>SUM(Q242:Q243)</f>
        <v>0</v>
      </c>
      <c r="R241" s="160"/>
      <c r="S241" s="160"/>
      <c r="T241" s="160"/>
      <c r="U241" s="160"/>
      <c r="V241" s="160">
        <f>SUM(V242:V243)</f>
        <v>0</v>
      </c>
      <c r="W241" s="160"/>
      <c r="X241" s="160"/>
      <c r="AG241" t="s">
        <v>219</v>
      </c>
    </row>
    <row r="242" spans="1:60" outlineLevel="1" x14ac:dyDescent="0.25">
      <c r="A242" s="181">
        <v>79</v>
      </c>
      <c r="B242" s="182" t="s">
        <v>615</v>
      </c>
      <c r="C242" s="188" t="s">
        <v>616</v>
      </c>
      <c r="D242" s="183" t="s">
        <v>315</v>
      </c>
      <c r="E242" s="184">
        <v>1</v>
      </c>
      <c r="F242" s="185">
        <f>H242+J242</f>
        <v>0</v>
      </c>
      <c r="G242" s="185">
        <f>ROUND(E242*F242,2)</f>
        <v>0</v>
      </c>
      <c r="H242" s="186"/>
      <c r="I242" s="185">
        <f>ROUND(E242*H242,2)</f>
        <v>0</v>
      </c>
      <c r="J242" s="186"/>
      <c r="K242" s="185">
        <f>ROUND(E242*J242,2)</f>
        <v>0</v>
      </c>
      <c r="L242" s="185">
        <v>15</v>
      </c>
      <c r="M242" s="187">
        <f>G242*(1+L242/100)</f>
        <v>0</v>
      </c>
      <c r="N242" s="159">
        <v>0</v>
      </c>
      <c r="O242" s="159">
        <f>ROUND(E242*N242,2)</f>
        <v>0</v>
      </c>
      <c r="P242" s="159">
        <v>0</v>
      </c>
      <c r="Q242" s="159">
        <f>ROUND(E242*P242,2)</f>
        <v>0</v>
      </c>
      <c r="R242" s="159"/>
      <c r="S242" s="159" t="s">
        <v>267</v>
      </c>
      <c r="T242" s="159" t="s">
        <v>224</v>
      </c>
      <c r="U242" s="159">
        <v>0</v>
      </c>
      <c r="V242" s="159">
        <f>ROUND(E242*U242,2)</f>
        <v>0</v>
      </c>
      <c r="W242" s="159"/>
      <c r="X242" s="159" t="s">
        <v>268</v>
      </c>
      <c r="Y242" s="150"/>
      <c r="Z242" s="150"/>
      <c r="AA242" s="150"/>
      <c r="AB242" s="150"/>
      <c r="AC242" s="150"/>
      <c r="AD242" s="150"/>
      <c r="AE242" s="150"/>
      <c r="AF242" s="150"/>
      <c r="AG242" s="150" t="s">
        <v>269</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ht="91.8" outlineLevel="1" x14ac:dyDescent="0.25">
      <c r="A243" s="181">
        <v>80</v>
      </c>
      <c r="B243" s="182" t="s">
        <v>617</v>
      </c>
      <c r="C243" s="188" t="s">
        <v>2192</v>
      </c>
      <c r="D243" s="183" t="s">
        <v>315</v>
      </c>
      <c r="E243" s="184">
        <v>1</v>
      </c>
      <c r="F243" s="185">
        <f>H243+J243</f>
        <v>0</v>
      </c>
      <c r="G243" s="185">
        <f>ROUND(E243*F243,2)</f>
        <v>0</v>
      </c>
      <c r="H243" s="186"/>
      <c r="I243" s="185">
        <f>ROUND(E243*H243,2)</f>
        <v>0</v>
      </c>
      <c r="J243" s="186"/>
      <c r="K243" s="185">
        <f>ROUND(E243*J243,2)</f>
        <v>0</v>
      </c>
      <c r="L243" s="185">
        <v>15</v>
      </c>
      <c r="M243" s="187">
        <f>G243*(1+L243/100)</f>
        <v>0</v>
      </c>
      <c r="N243" s="159">
        <v>0</v>
      </c>
      <c r="O243" s="159">
        <f>ROUND(E243*N243,2)</f>
        <v>0</v>
      </c>
      <c r="P243" s="159">
        <v>0</v>
      </c>
      <c r="Q243" s="159">
        <f>ROUND(E243*P243,2)</f>
        <v>0</v>
      </c>
      <c r="R243" s="159"/>
      <c r="S243" s="159" t="s">
        <v>267</v>
      </c>
      <c r="T243" s="159" t="s">
        <v>224</v>
      </c>
      <c r="U243" s="159">
        <v>0</v>
      </c>
      <c r="V243" s="159">
        <f>ROUND(E243*U243,2)</f>
        <v>0</v>
      </c>
      <c r="W243" s="159"/>
      <c r="X243" s="159" t="s">
        <v>268</v>
      </c>
      <c r="Y243" s="150"/>
      <c r="Z243" s="150"/>
      <c r="AA243" s="150"/>
      <c r="AB243" s="150"/>
      <c r="AC243" s="150"/>
      <c r="AD243" s="150"/>
      <c r="AE243" s="150"/>
      <c r="AF243" s="150"/>
      <c r="AG243" s="150" t="s">
        <v>332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x14ac:dyDescent="0.25">
      <c r="A244" s="161" t="s">
        <v>218</v>
      </c>
      <c r="B244" s="162" t="s">
        <v>137</v>
      </c>
      <c r="C244" s="176" t="s">
        <v>138</v>
      </c>
      <c r="D244" s="163"/>
      <c r="E244" s="164"/>
      <c r="F244" s="165"/>
      <c r="G244" s="165">
        <f>SUMIF(AG245:AG245,"&lt;&gt;NOR",G245:G245)</f>
        <v>0</v>
      </c>
      <c r="H244" s="165"/>
      <c r="I244" s="165">
        <f>SUM(I245:I245)</f>
        <v>0</v>
      </c>
      <c r="J244" s="165"/>
      <c r="K244" s="165">
        <f>SUM(K245:K245)</f>
        <v>0</v>
      </c>
      <c r="L244" s="165"/>
      <c r="M244" s="166">
        <f>SUM(M245:M245)</f>
        <v>0</v>
      </c>
      <c r="N244" s="160"/>
      <c r="O244" s="160">
        <f>SUM(O245:O245)</f>
        <v>0</v>
      </c>
      <c r="P244" s="160"/>
      <c r="Q244" s="160">
        <f>SUM(Q245:Q245)</f>
        <v>0</v>
      </c>
      <c r="R244" s="160"/>
      <c r="S244" s="160"/>
      <c r="T244" s="160"/>
      <c r="U244" s="160"/>
      <c r="V244" s="160">
        <f>SUM(V245:V245)</f>
        <v>0</v>
      </c>
      <c r="W244" s="160"/>
      <c r="X244" s="160"/>
      <c r="AG244" t="s">
        <v>219</v>
      </c>
    </row>
    <row r="245" spans="1:60" ht="20.399999999999999" outlineLevel="1" x14ac:dyDescent="0.25">
      <c r="A245" s="181">
        <v>81</v>
      </c>
      <c r="B245" s="182" t="s">
        <v>618</v>
      </c>
      <c r="C245" s="188" t="s">
        <v>2193</v>
      </c>
      <c r="D245" s="183" t="s">
        <v>315</v>
      </c>
      <c r="E245" s="184">
        <v>1</v>
      </c>
      <c r="F245" s="185">
        <f>H245+J245</f>
        <v>0</v>
      </c>
      <c r="G245" s="185">
        <f>ROUND(E245*F245,2)</f>
        <v>0</v>
      </c>
      <c r="H245" s="186"/>
      <c r="I245" s="185">
        <f>ROUND(E245*H245,2)</f>
        <v>0</v>
      </c>
      <c r="J245" s="186"/>
      <c r="K245" s="185">
        <f>ROUND(E245*J245,2)</f>
        <v>0</v>
      </c>
      <c r="L245" s="185">
        <v>15</v>
      </c>
      <c r="M245" s="187">
        <f>G245*(1+L245/100)</f>
        <v>0</v>
      </c>
      <c r="N245" s="159">
        <v>0</v>
      </c>
      <c r="O245" s="159">
        <f>ROUND(E245*N245,2)</f>
        <v>0</v>
      </c>
      <c r="P245" s="159">
        <v>0</v>
      </c>
      <c r="Q245" s="159">
        <f>ROUND(E245*P245,2)</f>
        <v>0</v>
      </c>
      <c r="R245" s="159"/>
      <c r="S245" s="159" t="s">
        <v>267</v>
      </c>
      <c r="T245" s="159" t="s">
        <v>224</v>
      </c>
      <c r="U245" s="159">
        <v>0</v>
      </c>
      <c r="V245" s="159">
        <f>ROUND(E245*U245,2)</f>
        <v>0</v>
      </c>
      <c r="W245" s="159"/>
      <c r="X245" s="159" t="s">
        <v>268</v>
      </c>
      <c r="Y245" s="150"/>
      <c r="Z245" s="150"/>
      <c r="AA245" s="150"/>
      <c r="AB245" s="150"/>
      <c r="AC245" s="150"/>
      <c r="AD245" s="150"/>
      <c r="AE245" s="150"/>
      <c r="AF245" s="150"/>
      <c r="AG245" s="150" t="s">
        <v>332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x14ac:dyDescent="0.25">
      <c r="A246" s="161" t="s">
        <v>218</v>
      </c>
      <c r="B246" s="162" t="s">
        <v>139</v>
      </c>
      <c r="C246" s="176" t="s">
        <v>140</v>
      </c>
      <c r="D246" s="163"/>
      <c r="E246" s="164"/>
      <c r="F246" s="165"/>
      <c r="G246" s="165">
        <f>SUMIF(AG247:AG258,"&lt;&gt;NOR",G247:G258)</f>
        <v>0</v>
      </c>
      <c r="H246" s="165"/>
      <c r="I246" s="165">
        <f>SUM(I247:I258)</f>
        <v>0</v>
      </c>
      <c r="J246" s="165"/>
      <c r="K246" s="165">
        <f>SUM(K247:K258)</f>
        <v>0</v>
      </c>
      <c r="L246" s="165"/>
      <c r="M246" s="166">
        <f>SUM(M247:M258)</f>
        <v>0</v>
      </c>
      <c r="N246" s="160"/>
      <c r="O246" s="160">
        <f>SUM(O247:O258)</f>
        <v>8.7399999999999984</v>
      </c>
      <c r="P246" s="160"/>
      <c r="Q246" s="160">
        <f>SUM(Q247:Q258)</f>
        <v>0</v>
      </c>
      <c r="R246" s="160"/>
      <c r="S246" s="160"/>
      <c r="T246" s="160"/>
      <c r="U246" s="160"/>
      <c r="V246" s="160">
        <f>SUM(V247:V258)</f>
        <v>170.11</v>
      </c>
      <c r="W246" s="160"/>
      <c r="X246" s="160"/>
      <c r="AG246" t="s">
        <v>219</v>
      </c>
    </row>
    <row r="247" spans="1:60" outlineLevel="1" x14ac:dyDescent="0.25">
      <c r="A247" s="167">
        <v>82</v>
      </c>
      <c r="B247" s="168" t="s">
        <v>619</v>
      </c>
      <c r="C247" s="177" t="s">
        <v>620</v>
      </c>
      <c r="D247" s="169" t="s">
        <v>318</v>
      </c>
      <c r="E247" s="170">
        <v>395</v>
      </c>
      <c r="F247" s="171">
        <f>H247+J247</f>
        <v>0</v>
      </c>
      <c r="G247" s="171">
        <f>ROUND(E247*F247,2)</f>
        <v>0</v>
      </c>
      <c r="H247" s="172"/>
      <c r="I247" s="171">
        <f>ROUND(E247*H247,2)</f>
        <v>0</v>
      </c>
      <c r="J247" s="172"/>
      <c r="K247" s="171">
        <f>ROUND(E247*J247,2)</f>
        <v>0</v>
      </c>
      <c r="L247" s="171">
        <v>15</v>
      </c>
      <c r="M247" s="173">
        <f>G247*(1+L247/100)</f>
        <v>0</v>
      </c>
      <c r="N247" s="159">
        <v>1.8380000000000001E-2</v>
      </c>
      <c r="O247" s="159">
        <f>ROUND(E247*N247,2)</f>
        <v>7.26</v>
      </c>
      <c r="P247" s="159">
        <v>0</v>
      </c>
      <c r="Q247" s="159">
        <f>ROUND(E247*P247,2)</f>
        <v>0</v>
      </c>
      <c r="R247" s="159"/>
      <c r="S247" s="159" t="s">
        <v>223</v>
      </c>
      <c r="T247" s="159" t="s">
        <v>224</v>
      </c>
      <c r="U247" s="159">
        <v>0.14399999999999999</v>
      </c>
      <c r="V247" s="159">
        <f>ROUND(E247*U247,2)</f>
        <v>56.88</v>
      </c>
      <c r="W247" s="159"/>
      <c r="X247" s="159" t="s">
        <v>268</v>
      </c>
      <c r="Y247" s="150"/>
      <c r="Z247" s="150"/>
      <c r="AA247" s="150"/>
      <c r="AB247" s="150"/>
      <c r="AC247" s="150"/>
      <c r="AD247" s="150"/>
      <c r="AE247" s="150"/>
      <c r="AF247" s="150"/>
      <c r="AG247" s="150" t="s">
        <v>269</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5">
      <c r="A248" s="157"/>
      <c r="B248" s="158"/>
      <c r="C248" s="191" t="s">
        <v>551</v>
      </c>
      <c r="D248" s="189"/>
      <c r="E248" s="190">
        <v>94.8</v>
      </c>
      <c r="F248" s="159"/>
      <c r="G248" s="159"/>
      <c r="H248" s="159"/>
      <c r="I248" s="159"/>
      <c r="J248" s="159"/>
      <c r="K248" s="159"/>
      <c r="L248" s="159"/>
      <c r="M248" s="159"/>
      <c r="N248" s="159"/>
      <c r="O248" s="159"/>
      <c r="P248" s="159"/>
      <c r="Q248" s="159"/>
      <c r="R248" s="159"/>
      <c r="S248" s="159"/>
      <c r="T248" s="159"/>
      <c r="U248" s="159"/>
      <c r="V248" s="159"/>
      <c r="W248" s="159"/>
      <c r="X248" s="159"/>
      <c r="Y248" s="150"/>
      <c r="Z248" s="150"/>
      <c r="AA248" s="150"/>
      <c r="AB248" s="150"/>
      <c r="AC248" s="150"/>
      <c r="AD248" s="150"/>
      <c r="AE248" s="150"/>
      <c r="AF248" s="150"/>
      <c r="AG248" s="150" t="s">
        <v>334</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5">
      <c r="A249" s="157"/>
      <c r="B249" s="158"/>
      <c r="C249" s="191" t="s">
        <v>621</v>
      </c>
      <c r="D249" s="189"/>
      <c r="E249" s="190">
        <v>137.94</v>
      </c>
      <c r="F249" s="159"/>
      <c r="G249" s="159"/>
      <c r="H249" s="159"/>
      <c r="I249" s="159"/>
      <c r="J249" s="159"/>
      <c r="K249" s="159"/>
      <c r="L249" s="159"/>
      <c r="M249" s="159"/>
      <c r="N249" s="159"/>
      <c r="O249" s="159"/>
      <c r="P249" s="159"/>
      <c r="Q249" s="159"/>
      <c r="R249" s="159"/>
      <c r="S249" s="159"/>
      <c r="T249" s="159"/>
      <c r="U249" s="159"/>
      <c r="V249" s="159"/>
      <c r="W249" s="159"/>
      <c r="X249" s="159"/>
      <c r="Y249" s="150"/>
      <c r="Z249" s="150"/>
      <c r="AA249" s="150"/>
      <c r="AB249" s="150"/>
      <c r="AC249" s="150"/>
      <c r="AD249" s="150"/>
      <c r="AE249" s="150"/>
      <c r="AF249" s="150"/>
      <c r="AG249" s="150" t="s">
        <v>334</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5">
      <c r="A250" s="157"/>
      <c r="B250" s="158"/>
      <c r="C250" s="191" t="s">
        <v>622</v>
      </c>
      <c r="D250" s="189"/>
      <c r="E250" s="190">
        <v>140.4</v>
      </c>
      <c r="F250" s="159"/>
      <c r="G250" s="159"/>
      <c r="H250" s="159"/>
      <c r="I250" s="159"/>
      <c r="J250" s="159"/>
      <c r="K250" s="159"/>
      <c r="L250" s="159"/>
      <c r="M250" s="159"/>
      <c r="N250" s="159"/>
      <c r="O250" s="159"/>
      <c r="P250" s="159"/>
      <c r="Q250" s="159"/>
      <c r="R250" s="159"/>
      <c r="S250" s="159"/>
      <c r="T250" s="159"/>
      <c r="U250" s="159"/>
      <c r="V250" s="159"/>
      <c r="W250" s="159"/>
      <c r="X250" s="159"/>
      <c r="Y250" s="150"/>
      <c r="Z250" s="150"/>
      <c r="AA250" s="150"/>
      <c r="AB250" s="150"/>
      <c r="AC250" s="150"/>
      <c r="AD250" s="150"/>
      <c r="AE250" s="150"/>
      <c r="AF250" s="150"/>
      <c r="AG250" s="150" t="s">
        <v>334</v>
      </c>
      <c r="AH250" s="150">
        <v>0</v>
      </c>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5">
      <c r="A251" s="157"/>
      <c r="B251" s="158"/>
      <c r="C251" s="191" t="s">
        <v>623</v>
      </c>
      <c r="D251" s="189"/>
      <c r="E251" s="190">
        <v>17.940000000000001</v>
      </c>
      <c r="F251" s="159"/>
      <c r="G251" s="159"/>
      <c r="H251" s="159"/>
      <c r="I251" s="159"/>
      <c r="J251" s="159"/>
      <c r="K251" s="159"/>
      <c r="L251" s="159"/>
      <c r="M251" s="159"/>
      <c r="N251" s="159"/>
      <c r="O251" s="159"/>
      <c r="P251" s="159"/>
      <c r="Q251" s="159"/>
      <c r="R251" s="159"/>
      <c r="S251" s="159"/>
      <c r="T251" s="159"/>
      <c r="U251" s="159"/>
      <c r="V251" s="159"/>
      <c r="W251" s="159"/>
      <c r="X251" s="159"/>
      <c r="Y251" s="150"/>
      <c r="Z251" s="150"/>
      <c r="AA251" s="150"/>
      <c r="AB251" s="150"/>
      <c r="AC251" s="150"/>
      <c r="AD251" s="150"/>
      <c r="AE251" s="150"/>
      <c r="AF251" s="150"/>
      <c r="AG251" s="150" t="s">
        <v>334</v>
      </c>
      <c r="AH251" s="150">
        <v>0</v>
      </c>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5">
      <c r="A252" s="157"/>
      <c r="B252" s="158"/>
      <c r="C252" s="191" t="s">
        <v>624</v>
      </c>
      <c r="D252" s="189"/>
      <c r="E252" s="190">
        <v>3.92</v>
      </c>
      <c r="F252" s="159"/>
      <c r="G252" s="159"/>
      <c r="H252" s="159"/>
      <c r="I252" s="159"/>
      <c r="J252" s="159"/>
      <c r="K252" s="159"/>
      <c r="L252" s="159"/>
      <c r="M252" s="159"/>
      <c r="N252" s="159"/>
      <c r="O252" s="159"/>
      <c r="P252" s="159"/>
      <c r="Q252" s="159"/>
      <c r="R252" s="159"/>
      <c r="S252" s="159"/>
      <c r="T252" s="159"/>
      <c r="U252" s="159"/>
      <c r="V252" s="159"/>
      <c r="W252" s="159"/>
      <c r="X252" s="159"/>
      <c r="Y252" s="150"/>
      <c r="Z252" s="150"/>
      <c r="AA252" s="150"/>
      <c r="AB252" s="150"/>
      <c r="AC252" s="150"/>
      <c r="AD252" s="150"/>
      <c r="AE252" s="150"/>
      <c r="AF252" s="150"/>
      <c r="AG252" s="150" t="s">
        <v>334</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ht="20.399999999999999" outlineLevel="1" x14ac:dyDescent="0.25">
      <c r="A253" s="167">
        <v>83</v>
      </c>
      <c r="B253" s="168" t="s">
        <v>625</v>
      </c>
      <c r="C253" s="177" t="s">
        <v>626</v>
      </c>
      <c r="D253" s="169" t="s">
        <v>318</v>
      </c>
      <c r="E253" s="170">
        <v>1185</v>
      </c>
      <c r="F253" s="171">
        <f>H253+J253</f>
        <v>0</v>
      </c>
      <c r="G253" s="171">
        <f>ROUND(E253*F253,2)</f>
        <v>0</v>
      </c>
      <c r="H253" s="172"/>
      <c r="I253" s="171">
        <f>ROUND(E253*H253,2)</f>
        <v>0</v>
      </c>
      <c r="J253" s="172"/>
      <c r="K253" s="171">
        <f>ROUND(E253*J253,2)</f>
        <v>0</v>
      </c>
      <c r="L253" s="171">
        <v>15</v>
      </c>
      <c r="M253" s="173">
        <f>G253*(1+L253/100)</f>
        <v>0</v>
      </c>
      <c r="N253" s="159">
        <v>8.4999999999999995E-4</v>
      </c>
      <c r="O253" s="159">
        <f>ROUND(E253*N253,2)</f>
        <v>1.01</v>
      </c>
      <c r="P253" s="159">
        <v>0</v>
      </c>
      <c r="Q253" s="159">
        <f>ROUND(E253*P253,2)</f>
        <v>0</v>
      </c>
      <c r="R253" s="159"/>
      <c r="S253" s="159" t="s">
        <v>223</v>
      </c>
      <c r="T253" s="159" t="s">
        <v>224</v>
      </c>
      <c r="U253" s="159">
        <v>6.0000000000000001E-3</v>
      </c>
      <c r="V253" s="159">
        <f>ROUND(E253*U253,2)</f>
        <v>7.11</v>
      </c>
      <c r="W253" s="159"/>
      <c r="X253" s="159" t="s">
        <v>268</v>
      </c>
      <c r="Y253" s="150"/>
      <c r="Z253" s="150"/>
      <c r="AA253" s="150"/>
      <c r="AB253" s="150"/>
      <c r="AC253" s="150"/>
      <c r="AD253" s="150"/>
      <c r="AE253" s="150"/>
      <c r="AF253" s="150"/>
      <c r="AG253" s="150" t="s">
        <v>269</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5">
      <c r="A254" s="157"/>
      <c r="B254" s="158"/>
      <c r="C254" s="191" t="s">
        <v>627</v>
      </c>
      <c r="D254" s="189"/>
      <c r="E254" s="190">
        <v>1185</v>
      </c>
      <c r="F254" s="159"/>
      <c r="G254" s="159"/>
      <c r="H254" s="159"/>
      <c r="I254" s="159"/>
      <c r="J254" s="159"/>
      <c r="K254" s="159"/>
      <c r="L254" s="159"/>
      <c r="M254" s="159"/>
      <c r="N254" s="159"/>
      <c r="O254" s="159"/>
      <c r="P254" s="159"/>
      <c r="Q254" s="159"/>
      <c r="R254" s="159"/>
      <c r="S254" s="159"/>
      <c r="T254" s="159"/>
      <c r="U254" s="159"/>
      <c r="V254" s="159"/>
      <c r="W254" s="159"/>
      <c r="X254" s="159"/>
      <c r="Y254" s="150"/>
      <c r="Z254" s="150"/>
      <c r="AA254" s="150"/>
      <c r="AB254" s="150"/>
      <c r="AC254" s="150"/>
      <c r="AD254" s="150"/>
      <c r="AE254" s="150"/>
      <c r="AF254" s="150"/>
      <c r="AG254" s="150" t="s">
        <v>334</v>
      </c>
      <c r="AH254" s="150">
        <v>0</v>
      </c>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5">
      <c r="A255" s="181">
        <v>84</v>
      </c>
      <c r="B255" s="182" t="s">
        <v>628</v>
      </c>
      <c r="C255" s="188" t="s">
        <v>629</v>
      </c>
      <c r="D255" s="183" t="s">
        <v>318</v>
      </c>
      <c r="E255" s="184">
        <v>395</v>
      </c>
      <c r="F255" s="185">
        <f>H255+J255</f>
        <v>0</v>
      </c>
      <c r="G255" s="185">
        <f>ROUND(E255*F255,2)</f>
        <v>0</v>
      </c>
      <c r="H255" s="186"/>
      <c r="I255" s="185">
        <f>ROUND(E255*H255,2)</f>
        <v>0</v>
      </c>
      <c r="J255" s="186"/>
      <c r="K255" s="185">
        <f>ROUND(E255*J255,2)</f>
        <v>0</v>
      </c>
      <c r="L255" s="185">
        <v>15</v>
      </c>
      <c r="M255" s="187">
        <f>G255*(1+L255/100)</f>
        <v>0</v>
      </c>
      <c r="N255" s="159">
        <v>0</v>
      </c>
      <c r="O255" s="159">
        <f>ROUND(E255*N255,2)</f>
        <v>0</v>
      </c>
      <c r="P255" s="159">
        <v>0</v>
      </c>
      <c r="Q255" s="159">
        <f>ROUND(E255*P255,2)</f>
        <v>0</v>
      </c>
      <c r="R255" s="159"/>
      <c r="S255" s="159" t="s">
        <v>223</v>
      </c>
      <c r="T255" s="159" t="s">
        <v>224</v>
      </c>
      <c r="U255" s="159">
        <v>0.11700000000000001</v>
      </c>
      <c r="V255" s="159">
        <f>ROUND(E255*U255,2)</f>
        <v>46.22</v>
      </c>
      <c r="W255" s="159"/>
      <c r="X255" s="159" t="s">
        <v>268</v>
      </c>
      <c r="Y255" s="150"/>
      <c r="Z255" s="150"/>
      <c r="AA255" s="150"/>
      <c r="AB255" s="150"/>
      <c r="AC255" s="150"/>
      <c r="AD255" s="150"/>
      <c r="AE255" s="150"/>
      <c r="AF255" s="150"/>
      <c r="AG255" s="150" t="s">
        <v>269</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5">
      <c r="A256" s="167">
        <v>85</v>
      </c>
      <c r="B256" s="168" t="s">
        <v>630</v>
      </c>
      <c r="C256" s="177" t="s">
        <v>631</v>
      </c>
      <c r="D256" s="169" t="s">
        <v>318</v>
      </c>
      <c r="E256" s="170">
        <v>272.3</v>
      </c>
      <c r="F256" s="171">
        <f>H256+J256</f>
        <v>0</v>
      </c>
      <c r="G256" s="171">
        <f>ROUND(E256*F256,2)</f>
        <v>0</v>
      </c>
      <c r="H256" s="172"/>
      <c r="I256" s="171">
        <f>ROUND(E256*H256,2)</f>
        <v>0</v>
      </c>
      <c r="J256" s="172"/>
      <c r="K256" s="171">
        <f>ROUND(E256*J256,2)</f>
        <v>0</v>
      </c>
      <c r="L256" s="171">
        <v>15</v>
      </c>
      <c r="M256" s="173">
        <f>G256*(1+L256/100)</f>
        <v>0</v>
      </c>
      <c r="N256" s="159">
        <v>1.58E-3</v>
      </c>
      <c r="O256" s="159">
        <f>ROUND(E256*N256,2)</f>
        <v>0.43</v>
      </c>
      <c r="P256" s="159">
        <v>0</v>
      </c>
      <c r="Q256" s="159">
        <f>ROUND(E256*P256,2)</f>
        <v>0</v>
      </c>
      <c r="R256" s="159"/>
      <c r="S256" s="159" t="s">
        <v>223</v>
      </c>
      <c r="T256" s="159" t="s">
        <v>224</v>
      </c>
      <c r="U256" s="159">
        <v>0.214</v>
      </c>
      <c r="V256" s="159">
        <f>ROUND(E256*U256,2)</f>
        <v>58.27</v>
      </c>
      <c r="W256" s="159"/>
      <c r="X256" s="159" t="s">
        <v>268</v>
      </c>
      <c r="Y256" s="150"/>
      <c r="Z256" s="150"/>
      <c r="AA256" s="150"/>
      <c r="AB256" s="150"/>
      <c r="AC256" s="150"/>
      <c r="AD256" s="150"/>
      <c r="AE256" s="150"/>
      <c r="AF256" s="150"/>
      <c r="AG256" s="150" t="s">
        <v>269</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1" x14ac:dyDescent="0.25">
      <c r="A257" s="157"/>
      <c r="B257" s="158"/>
      <c r="C257" s="191" t="s">
        <v>632</v>
      </c>
      <c r="D257" s="189"/>
      <c r="E257" s="190">
        <v>272.3</v>
      </c>
      <c r="F257" s="159"/>
      <c r="G257" s="159"/>
      <c r="H257" s="159"/>
      <c r="I257" s="159"/>
      <c r="J257" s="159"/>
      <c r="K257" s="159"/>
      <c r="L257" s="159"/>
      <c r="M257" s="159"/>
      <c r="N257" s="159"/>
      <c r="O257" s="159"/>
      <c r="P257" s="159"/>
      <c r="Q257" s="159"/>
      <c r="R257" s="159"/>
      <c r="S257" s="159"/>
      <c r="T257" s="159"/>
      <c r="U257" s="159"/>
      <c r="V257" s="159"/>
      <c r="W257" s="159"/>
      <c r="X257" s="159"/>
      <c r="Y257" s="150"/>
      <c r="Z257" s="150"/>
      <c r="AA257" s="150"/>
      <c r="AB257" s="150"/>
      <c r="AC257" s="150"/>
      <c r="AD257" s="150"/>
      <c r="AE257" s="150"/>
      <c r="AF257" s="150"/>
      <c r="AG257" s="150" t="s">
        <v>334</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5">
      <c r="A258" s="181">
        <v>86</v>
      </c>
      <c r="B258" s="182" t="s">
        <v>633</v>
      </c>
      <c r="C258" s="188" t="s">
        <v>634</v>
      </c>
      <c r="D258" s="183" t="s">
        <v>318</v>
      </c>
      <c r="E258" s="184">
        <v>6</v>
      </c>
      <c r="F258" s="185">
        <f>H258+J258</f>
        <v>0</v>
      </c>
      <c r="G258" s="185">
        <f>ROUND(E258*F258,2)</f>
        <v>0</v>
      </c>
      <c r="H258" s="186"/>
      <c r="I258" s="185">
        <f>ROUND(E258*H258,2)</f>
        <v>0</v>
      </c>
      <c r="J258" s="186"/>
      <c r="K258" s="185">
        <f>ROUND(E258*J258,2)</f>
        <v>0</v>
      </c>
      <c r="L258" s="185">
        <v>15</v>
      </c>
      <c r="M258" s="187">
        <f>G258*(1+L258/100)</f>
        <v>0</v>
      </c>
      <c r="N258" s="159">
        <v>5.8599999999999998E-3</v>
      </c>
      <c r="O258" s="159">
        <f>ROUND(E258*N258,2)</f>
        <v>0.04</v>
      </c>
      <c r="P258" s="159">
        <v>0</v>
      </c>
      <c r="Q258" s="159">
        <f>ROUND(E258*P258,2)</f>
        <v>0</v>
      </c>
      <c r="R258" s="159"/>
      <c r="S258" s="159" t="s">
        <v>223</v>
      </c>
      <c r="T258" s="159" t="s">
        <v>224</v>
      </c>
      <c r="U258" s="159">
        <v>0.27200000000000002</v>
      </c>
      <c r="V258" s="159">
        <f>ROUND(E258*U258,2)</f>
        <v>1.63</v>
      </c>
      <c r="W258" s="159"/>
      <c r="X258" s="159" t="s">
        <v>268</v>
      </c>
      <c r="Y258" s="150"/>
      <c r="Z258" s="150"/>
      <c r="AA258" s="150"/>
      <c r="AB258" s="150"/>
      <c r="AC258" s="150"/>
      <c r="AD258" s="150"/>
      <c r="AE258" s="150"/>
      <c r="AF258" s="150"/>
      <c r="AG258" s="150" t="s">
        <v>269</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26.4" x14ac:dyDescent="0.25">
      <c r="A259" s="161" t="s">
        <v>218</v>
      </c>
      <c r="B259" s="162" t="s">
        <v>141</v>
      </c>
      <c r="C259" s="176" t="s">
        <v>142</v>
      </c>
      <c r="D259" s="163"/>
      <c r="E259" s="164"/>
      <c r="F259" s="165"/>
      <c r="G259" s="165">
        <f>SUMIF(AG260:AG260,"&lt;&gt;NOR",G260:G260)</f>
        <v>0</v>
      </c>
      <c r="H259" s="165"/>
      <c r="I259" s="165">
        <f>SUM(I260:I260)</f>
        <v>0</v>
      </c>
      <c r="J259" s="165"/>
      <c r="K259" s="165">
        <f>SUM(K260:K260)</f>
        <v>0</v>
      </c>
      <c r="L259" s="165"/>
      <c r="M259" s="166">
        <f>SUM(M260:M260)</f>
        <v>0</v>
      </c>
      <c r="N259" s="160"/>
      <c r="O259" s="160">
        <f>SUM(O260:O260)</f>
        <v>0.01</v>
      </c>
      <c r="P259" s="160"/>
      <c r="Q259" s="160">
        <f>SUM(Q260:Q260)</f>
        <v>0</v>
      </c>
      <c r="R259" s="160"/>
      <c r="S259" s="160"/>
      <c r="T259" s="160"/>
      <c r="U259" s="160"/>
      <c r="V259" s="160">
        <f>SUM(V260:V260)</f>
        <v>86.24</v>
      </c>
      <c r="W259" s="160"/>
      <c r="X259" s="160"/>
      <c r="AG259" t="s">
        <v>219</v>
      </c>
    </row>
    <row r="260" spans="1:60" outlineLevel="1" x14ac:dyDescent="0.25">
      <c r="A260" s="181">
        <v>87</v>
      </c>
      <c r="B260" s="182" t="s">
        <v>635</v>
      </c>
      <c r="C260" s="188" t="s">
        <v>636</v>
      </c>
      <c r="D260" s="183" t="s">
        <v>318</v>
      </c>
      <c r="E260" s="184">
        <v>280</v>
      </c>
      <c r="F260" s="185">
        <f>H260+J260</f>
        <v>0</v>
      </c>
      <c r="G260" s="185">
        <f>ROUND(E260*F260,2)</f>
        <v>0</v>
      </c>
      <c r="H260" s="186"/>
      <c r="I260" s="185">
        <f>ROUND(E260*H260,2)</f>
        <v>0</v>
      </c>
      <c r="J260" s="186"/>
      <c r="K260" s="185">
        <f>ROUND(E260*J260,2)</f>
        <v>0</v>
      </c>
      <c r="L260" s="185">
        <v>15</v>
      </c>
      <c r="M260" s="187">
        <f>G260*(1+L260/100)</f>
        <v>0</v>
      </c>
      <c r="N260" s="159">
        <v>4.0000000000000003E-5</v>
      </c>
      <c r="O260" s="159">
        <f>ROUND(E260*N260,2)</f>
        <v>0.01</v>
      </c>
      <c r="P260" s="159">
        <v>0</v>
      </c>
      <c r="Q260" s="159">
        <f>ROUND(E260*P260,2)</f>
        <v>0</v>
      </c>
      <c r="R260" s="159"/>
      <c r="S260" s="159" t="s">
        <v>223</v>
      </c>
      <c r="T260" s="159" t="s">
        <v>224</v>
      </c>
      <c r="U260" s="159">
        <v>0.308</v>
      </c>
      <c r="V260" s="159">
        <f>ROUND(E260*U260,2)</f>
        <v>86.24</v>
      </c>
      <c r="W260" s="159"/>
      <c r="X260" s="159" t="s">
        <v>268</v>
      </c>
      <c r="Y260" s="150"/>
      <c r="Z260" s="150"/>
      <c r="AA260" s="150"/>
      <c r="AB260" s="150"/>
      <c r="AC260" s="150"/>
      <c r="AD260" s="150"/>
      <c r="AE260" s="150"/>
      <c r="AF260" s="150"/>
      <c r="AG260" s="150" t="s">
        <v>269</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x14ac:dyDescent="0.25">
      <c r="A261" s="161" t="s">
        <v>218</v>
      </c>
      <c r="B261" s="162" t="s">
        <v>143</v>
      </c>
      <c r="C261" s="176" t="s">
        <v>144</v>
      </c>
      <c r="D261" s="163"/>
      <c r="E261" s="164"/>
      <c r="F261" s="165"/>
      <c r="G261" s="165">
        <f>SUMIF(AG262:AG382,"&lt;&gt;NOR",G262:G382)</f>
        <v>0</v>
      </c>
      <c r="H261" s="165"/>
      <c r="I261" s="165">
        <f>SUM(I262:I382)</f>
        <v>0</v>
      </c>
      <c r="J261" s="165"/>
      <c r="K261" s="165">
        <f>SUM(K262:K382)</f>
        <v>0</v>
      </c>
      <c r="L261" s="165"/>
      <c r="M261" s="166">
        <f>SUM(M262:M382)</f>
        <v>0</v>
      </c>
      <c r="N261" s="160"/>
      <c r="O261" s="160">
        <f>SUM(O262:O382)</f>
        <v>0.83</v>
      </c>
      <c r="P261" s="160"/>
      <c r="Q261" s="160">
        <f>SUM(Q262:Q382)</f>
        <v>786.71999999999991</v>
      </c>
      <c r="R261" s="160"/>
      <c r="S261" s="160"/>
      <c r="T261" s="160"/>
      <c r="U261" s="160"/>
      <c r="V261" s="160">
        <f>SUM(V262:V382)</f>
        <v>1596.9400000000003</v>
      </c>
      <c r="W261" s="160"/>
      <c r="X261" s="160"/>
      <c r="AG261" t="s">
        <v>219</v>
      </c>
    </row>
    <row r="262" spans="1:60" outlineLevel="1" x14ac:dyDescent="0.25">
      <c r="A262" s="167">
        <v>88</v>
      </c>
      <c r="B262" s="168" t="s">
        <v>637</v>
      </c>
      <c r="C262" s="177" t="s">
        <v>638</v>
      </c>
      <c r="D262" s="169" t="s">
        <v>331</v>
      </c>
      <c r="E262" s="170">
        <v>0.1089</v>
      </c>
      <c r="F262" s="171">
        <f>H262+J262</f>
        <v>0</v>
      </c>
      <c r="G262" s="171">
        <f>ROUND(E262*F262,2)</f>
        <v>0</v>
      </c>
      <c r="H262" s="172"/>
      <c r="I262" s="171">
        <f>ROUND(E262*H262,2)</f>
        <v>0</v>
      </c>
      <c r="J262" s="172"/>
      <c r="K262" s="171">
        <f>ROUND(E262*J262,2)</f>
        <v>0</v>
      </c>
      <c r="L262" s="171">
        <v>15</v>
      </c>
      <c r="M262" s="173">
        <f>G262*(1+L262/100)</f>
        <v>0</v>
      </c>
      <c r="N262" s="159">
        <v>0</v>
      </c>
      <c r="O262" s="159">
        <f>ROUND(E262*N262,2)</f>
        <v>0</v>
      </c>
      <c r="P262" s="159">
        <v>0</v>
      </c>
      <c r="Q262" s="159">
        <f>ROUND(E262*P262,2)</f>
        <v>0</v>
      </c>
      <c r="R262" s="159"/>
      <c r="S262" s="159" t="s">
        <v>223</v>
      </c>
      <c r="T262" s="159" t="s">
        <v>224</v>
      </c>
      <c r="U262" s="159">
        <v>18.216000000000001</v>
      </c>
      <c r="V262" s="159">
        <f>ROUND(E262*U262,2)</f>
        <v>1.98</v>
      </c>
      <c r="W262" s="159"/>
      <c r="X262" s="159" t="s">
        <v>268</v>
      </c>
      <c r="Y262" s="150"/>
      <c r="Z262" s="150"/>
      <c r="AA262" s="150"/>
      <c r="AB262" s="150"/>
      <c r="AC262" s="150"/>
      <c r="AD262" s="150"/>
      <c r="AE262" s="150"/>
      <c r="AF262" s="150"/>
      <c r="AG262" s="150" t="s">
        <v>269</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57"/>
      <c r="B263" s="158"/>
      <c r="C263" s="191" t="s">
        <v>639</v>
      </c>
      <c r="D263" s="189"/>
      <c r="E263" s="190">
        <v>0.11</v>
      </c>
      <c r="F263" s="159"/>
      <c r="G263" s="159"/>
      <c r="H263" s="159"/>
      <c r="I263" s="159"/>
      <c r="J263" s="159"/>
      <c r="K263" s="159"/>
      <c r="L263" s="159"/>
      <c r="M263" s="159"/>
      <c r="N263" s="159"/>
      <c r="O263" s="159"/>
      <c r="P263" s="159"/>
      <c r="Q263" s="159"/>
      <c r="R263" s="159"/>
      <c r="S263" s="159"/>
      <c r="T263" s="159"/>
      <c r="U263" s="159"/>
      <c r="V263" s="159"/>
      <c r="W263" s="159"/>
      <c r="X263" s="159"/>
      <c r="Y263" s="150"/>
      <c r="Z263" s="150"/>
      <c r="AA263" s="150"/>
      <c r="AB263" s="150"/>
      <c r="AC263" s="150"/>
      <c r="AD263" s="150"/>
      <c r="AE263" s="150"/>
      <c r="AF263" s="150"/>
      <c r="AG263" s="150" t="s">
        <v>334</v>
      </c>
      <c r="AH263" s="150">
        <v>0</v>
      </c>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1" x14ac:dyDescent="0.25">
      <c r="A264" s="167">
        <v>89</v>
      </c>
      <c r="B264" s="168" t="s">
        <v>640</v>
      </c>
      <c r="C264" s="177" t="s">
        <v>641</v>
      </c>
      <c r="D264" s="169" t="s">
        <v>318</v>
      </c>
      <c r="E264" s="170">
        <v>136.06020000000001</v>
      </c>
      <c r="F264" s="171">
        <f>H264+J264</f>
        <v>0</v>
      </c>
      <c r="G264" s="171">
        <f>ROUND(E264*F264,2)</f>
        <v>0</v>
      </c>
      <c r="H264" s="172"/>
      <c r="I264" s="171">
        <f>ROUND(E264*H264,2)</f>
        <v>0</v>
      </c>
      <c r="J264" s="172"/>
      <c r="K264" s="171">
        <f>ROUND(E264*J264,2)</f>
        <v>0</v>
      </c>
      <c r="L264" s="171">
        <v>15</v>
      </c>
      <c r="M264" s="173">
        <f>G264*(1+L264/100)</f>
        <v>0</v>
      </c>
      <c r="N264" s="159">
        <v>0</v>
      </c>
      <c r="O264" s="159">
        <f>ROUND(E264*N264,2)</f>
        <v>0</v>
      </c>
      <c r="P264" s="159">
        <v>0</v>
      </c>
      <c r="Q264" s="159">
        <f>ROUND(E264*P264,2)</f>
        <v>0</v>
      </c>
      <c r="R264" s="159"/>
      <c r="S264" s="159" t="s">
        <v>223</v>
      </c>
      <c r="T264" s="159" t="s">
        <v>224</v>
      </c>
      <c r="U264" s="159">
        <v>0.34899999999999998</v>
      </c>
      <c r="V264" s="159">
        <f>ROUND(E264*U264,2)</f>
        <v>47.49</v>
      </c>
      <c r="W264" s="159"/>
      <c r="X264" s="159" t="s">
        <v>268</v>
      </c>
      <c r="Y264" s="150"/>
      <c r="Z264" s="150"/>
      <c r="AA264" s="150"/>
      <c r="AB264" s="150"/>
      <c r="AC264" s="150"/>
      <c r="AD264" s="150"/>
      <c r="AE264" s="150"/>
      <c r="AF264" s="150"/>
      <c r="AG264" s="150" t="s">
        <v>332</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57"/>
      <c r="B265" s="158"/>
      <c r="C265" s="191" t="s">
        <v>642</v>
      </c>
      <c r="D265" s="189"/>
      <c r="E265" s="190">
        <v>136.06</v>
      </c>
      <c r="F265" s="159"/>
      <c r="G265" s="159"/>
      <c r="H265" s="159"/>
      <c r="I265" s="159"/>
      <c r="J265" s="159"/>
      <c r="K265" s="159"/>
      <c r="L265" s="159"/>
      <c r="M265" s="159"/>
      <c r="N265" s="159"/>
      <c r="O265" s="159"/>
      <c r="P265" s="159"/>
      <c r="Q265" s="159"/>
      <c r="R265" s="159"/>
      <c r="S265" s="159"/>
      <c r="T265" s="159"/>
      <c r="U265" s="159"/>
      <c r="V265" s="159"/>
      <c r="W265" s="159"/>
      <c r="X265" s="159"/>
      <c r="Y265" s="150"/>
      <c r="Z265" s="150"/>
      <c r="AA265" s="150"/>
      <c r="AB265" s="150"/>
      <c r="AC265" s="150"/>
      <c r="AD265" s="150"/>
      <c r="AE265" s="150"/>
      <c r="AF265" s="150"/>
      <c r="AG265" s="150" t="s">
        <v>334</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5">
      <c r="A266" s="167">
        <v>90</v>
      </c>
      <c r="B266" s="168" t="s">
        <v>643</v>
      </c>
      <c r="C266" s="177" t="s">
        <v>644</v>
      </c>
      <c r="D266" s="169" t="s">
        <v>318</v>
      </c>
      <c r="E266" s="170">
        <v>159.9288</v>
      </c>
      <c r="F266" s="171">
        <f>H266+J266</f>
        <v>0</v>
      </c>
      <c r="G266" s="171">
        <f>ROUND(E266*F266,2)</f>
        <v>0</v>
      </c>
      <c r="H266" s="172"/>
      <c r="I266" s="171">
        <f>ROUND(E266*H266,2)</f>
        <v>0</v>
      </c>
      <c r="J266" s="172"/>
      <c r="K266" s="171">
        <f>ROUND(E266*J266,2)</f>
        <v>0</v>
      </c>
      <c r="L266" s="171">
        <v>15</v>
      </c>
      <c r="M266" s="173">
        <f>G266*(1+L266/100)</f>
        <v>0</v>
      </c>
      <c r="N266" s="159">
        <v>2.0000000000000002E-5</v>
      </c>
      <c r="O266" s="159">
        <f>ROUND(E266*N266,2)</f>
        <v>0</v>
      </c>
      <c r="P266" s="159">
        <v>0</v>
      </c>
      <c r="Q266" s="159">
        <f>ROUND(E266*P266,2)</f>
        <v>0</v>
      </c>
      <c r="R266" s="159"/>
      <c r="S266" s="159" t="s">
        <v>223</v>
      </c>
      <c r="T266" s="159" t="s">
        <v>224</v>
      </c>
      <c r="U266" s="159">
        <v>0.18</v>
      </c>
      <c r="V266" s="159">
        <f>ROUND(E266*U266,2)</f>
        <v>28.79</v>
      </c>
      <c r="W266" s="159"/>
      <c r="X266" s="159" t="s">
        <v>268</v>
      </c>
      <c r="Y266" s="150"/>
      <c r="Z266" s="150"/>
      <c r="AA266" s="150"/>
      <c r="AB266" s="150"/>
      <c r="AC266" s="150"/>
      <c r="AD266" s="150"/>
      <c r="AE266" s="150"/>
      <c r="AF266" s="150"/>
      <c r="AG266" s="150" t="s">
        <v>269</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57"/>
      <c r="B267" s="158"/>
      <c r="C267" s="191" t="s">
        <v>645</v>
      </c>
      <c r="D267" s="189"/>
      <c r="E267" s="190">
        <v>159.93</v>
      </c>
      <c r="F267" s="159"/>
      <c r="G267" s="159"/>
      <c r="H267" s="159"/>
      <c r="I267" s="159"/>
      <c r="J267" s="159"/>
      <c r="K267" s="159"/>
      <c r="L267" s="159"/>
      <c r="M267" s="159"/>
      <c r="N267" s="159"/>
      <c r="O267" s="159"/>
      <c r="P267" s="159"/>
      <c r="Q267" s="159"/>
      <c r="R267" s="159"/>
      <c r="S267" s="159"/>
      <c r="T267" s="159"/>
      <c r="U267" s="159"/>
      <c r="V267" s="159"/>
      <c r="W267" s="159"/>
      <c r="X267" s="159"/>
      <c r="Y267" s="150"/>
      <c r="Z267" s="150"/>
      <c r="AA267" s="150"/>
      <c r="AB267" s="150"/>
      <c r="AC267" s="150"/>
      <c r="AD267" s="150"/>
      <c r="AE267" s="150"/>
      <c r="AF267" s="150"/>
      <c r="AG267" s="150" t="s">
        <v>334</v>
      </c>
      <c r="AH267" s="150">
        <v>0</v>
      </c>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1" x14ac:dyDescent="0.25">
      <c r="A268" s="167">
        <v>91</v>
      </c>
      <c r="B268" s="168" t="s">
        <v>646</v>
      </c>
      <c r="C268" s="177" t="s">
        <v>647</v>
      </c>
      <c r="D268" s="169" t="s">
        <v>318</v>
      </c>
      <c r="E268" s="170">
        <v>20.391999999999999</v>
      </c>
      <c r="F268" s="171">
        <f>H268+J268</f>
        <v>0</v>
      </c>
      <c r="G268" s="171">
        <f>ROUND(E268*F268,2)</f>
        <v>0</v>
      </c>
      <c r="H268" s="172"/>
      <c r="I268" s="171">
        <f>ROUND(E268*H268,2)</f>
        <v>0</v>
      </c>
      <c r="J268" s="172"/>
      <c r="K268" s="171">
        <f>ROUND(E268*J268,2)</f>
        <v>0</v>
      </c>
      <c r="L268" s="171">
        <v>15</v>
      </c>
      <c r="M268" s="173">
        <f>G268*(1+L268/100)</f>
        <v>0</v>
      </c>
      <c r="N268" s="159">
        <v>6.7000000000000002E-4</v>
      </c>
      <c r="O268" s="159">
        <f>ROUND(E268*N268,2)</f>
        <v>0.01</v>
      </c>
      <c r="P268" s="159">
        <v>0.184</v>
      </c>
      <c r="Q268" s="159">
        <f>ROUND(E268*P268,2)</f>
        <v>3.75</v>
      </c>
      <c r="R268" s="159"/>
      <c r="S268" s="159" t="s">
        <v>223</v>
      </c>
      <c r="T268" s="159" t="s">
        <v>224</v>
      </c>
      <c r="U268" s="159">
        <v>0.22700000000000001</v>
      </c>
      <c r="V268" s="159">
        <f>ROUND(E268*U268,2)</f>
        <v>4.63</v>
      </c>
      <c r="W268" s="159"/>
      <c r="X268" s="159" t="s">
        <v>268</v>
      </c>
      <c r="Y268" s="150"/>
      <c r="Z268" s="150"/>
      <c r="AA268" s="150"/>
      <c r="AB268" s="150"/>
      <c r="AC268" s="150"/>
      <c r="AD268" s="150"/>
      <c r="AE268" s="150"/>
      <c r="AF268" s="150"/>
      <c r="AG268" s="150" t="s">
        <v>332</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57"/>
      <c r="B269" s="158"/>
      <c r="C269" s="191" t="s">
        <v>648</v>
      </c>
      <c r="D269" s="189"/>
      <c r="E269" s="190">
        <v>20.39</v>
      </c>
      <c r="F269" s="159"/>
      <c r="G269" s="159"/>
      <c r="H269" s="159"/>
      <c r="I269" s="159"/>
      <c r="J269" s="159"/>
      <c r="K269" s="159"/>
      <c r="L269" s="159"/>
      <c r="M269" s="159"/>
      <c r="N269" s="159"/>
      <c r="O269" s="159"/>
      <c r="P269" s="159"/>
      <c r="Q269" s="159"/>
      <c r="R269" s="159"/>
      <c r="S269" s="159"/>
      <c r="T269" s="159"/>
      <c r="U269" s="159"/>
      <c r="V269" s="159"/>
      <c r="W269" s="159"/>
      <c r="X269" s="159"/>
      <c r="Y269" s="150"/>
      <c r="Z269" s="150"/>
      <c r="AA269" s="150"/>
      <c r="AB269" s="150"/>
      <c r="AC269" s="150"/>
      <c r="AD269" s="150"/>
      <c r="AE269" s="150"/>
      <c r="AF269" s="150"/>
      <c r="AG269" s="150" t="s">
        <v>334</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5">
      <c r="A270" s="167">
        <v>92</v>
      </c>
      <c r="B270" s="168" t="s">
        <v>649</v>
      </c>
      <c r="C270" s="177" t="s">
        <v>650</v>
      </c>
      <c r="D270" s="169" t="s">
        <v>318</v>
      </c>
      <c r="E270" s="170">
        <v>27.04</v>
      </c>
      <c r="F270" s="171">
        <f>H270+J270</f>
        <v>0</v>
      </c>
      <c r="G270" s="171">
        <f>ROUND(E270*F270,2)</f>
        <v>0</v>
      </c>
      <c r="H270" s="172"/>
      <c r="I270" s="171">
        <f>ROUND(E270*H270,2)</f>
        <v>0</v>
      </c>
      <c r="J270" s="172"/>
      <c r="K270" s="171">
        <f>ROUND(E270*J270,2)</f>
        <v>0</v>
      </c>
      <c r="L270" s="171">
        <v>15</v>
      </c>
      <c r="M270" s="173">
        <f>G270*(1+L270/100)</f>
        <v>0</v>
      </c>
      <c r="N270" s="159">
        <v>6.7000000000000002E-4</v>
      </c>
      <c r="O270" s="159">
        <f>ROUND(E270*N270,2)</f>
        <v>0.02</v>
      </c>
      <c r="P270" s="159">
        <v>0.31900000000000001</v>
      </c>
      <c r="Q270" s="159">
        <f>ROUND(E270*P270,2)</f>
        <v>8.6300000000000008</v>
      </c>
      <c r="R270" s="159"/>
      <c r="S270" s="159" t="s">
        <v>223</v>
      </c>
      <c r="T270" s="159" t="s">
        <v>224</v>
      </c>
      <c r="U270" s="159">
        <v>0.317</v>
      </c>
      <c r="V270" s="159">
        <f>ROUND(E270*U270,2)</f>
        <v>8.57</v>
      </c>
      <c r="W270" s="159"/>
      <c r="X270" s="159" t="s">
        <v>268</v>
      </c>
      <c r="Y270" s="150"/>
      <c r="Z270" s="150"/>
      <c r="AA270" s="150"/>
      <c r="AB270" s="150"/>
      <c r="AC270" s="150"/>
      <c r="AD270" s="150"/>
      <c r="AE270" s="150"/>
      <c r="AF270" s="150"/>
      <c r="AG270" s="150" t="s">
        <v>269</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5">
      <c r="A271" s="157"/>
      <c r="B271" s="158"/>
      <c r="C271" s="191" t="s">
        <v>651</v>
      </c>
      <c r="D271" s="189"/>
      <c r="E271" s="190">
        <v>27.04</v>
      </c>
      <c r="F271" s="159"/>
      <c r="G271" s="159"/>
      <c r="H271" s="159"/>
      <c r="I271" s="159"/>
      <c r="J271" s="159"/>
      <c r="K271" s="159"/>
      <c r="L271" s="159"/>
      <c r="M271" s="159"/>
      <c r="N271" s="159"/>
      <c r="O271" s="159"/>
      <c r="P271" s="159"/>
      <c r="Q271" s="159"/>
      <c r="R271" s="159"/>
      <c r="S271" s="159"/>
      <c r="T271" s="159"/>
      <c r="U271" s="159"/>
      <c r="V271" s="159"/>
      <c r="W271" s="159"/>
      <c r="X271" s="159"/>
      <c r="Y271" s="150"/>
      <c r="Z271" s="150"/>
      <c r="AA271" s="150"/>
      <c r="AB271" s="150"/>
      <c r="AC271" s="150"/>
      <c r="AD271" s="150"/>
      <c r="AE271" s="150"/>
      <c r="AF271" s="150"/>
      <c r="AG271" s="150" t="s">
        <v>334</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5">
      <c r="A272" s="167">
        <v>93</v>
      </c>
      <c r="B272" s="168" t="s">
        <v>652</v>
      </c>
      <c r="C272" s="177" t="s">
        <v>653</v>
      </c>
      <c r="D272" s="169" t="s">
        <v>331</v>
      </c>
      <c r="E272" s="170">
        <v>280.41028</v>
      </c>
      <c r="F272" s="171">
        <f>H272+J272</f>
        <v>0</v>
      </c>
      <c r="G272" s="171">
        <f>ROUND(E272*F272,2)</f>
        <v>0</v>
      </c>
      <c r="H272" s="172"/>
      <c r="I272" s="171">
        <f>ROUND(E272*H272,2)</f>
        <v>0</v>
      </c>
      <c r="J272" s="172"/>
      <c r="K272" s="171">
        <f>ROUND(E272*J272,2)</f>
        <v>0</v>
      </c>
      <c r="L272" s="171">
        <v>15</v>
      </c>
      <c r="M272" s="173">
        <f>G272*(1+L272/100)</f>
        <v>0</v>
      </c>
      <c r="N272" s="159">
        <v>1.2800000000000001E-3</v>
      </c>
      <c r="O272" s="159">
        <f>ROUND(E272*N272,2)</f>
        <v>0.36</v>
      </c>
      <c r="P272" s="159">
        <v>1.8</v>
      </c>
      <c r="Q272" s="159">
        <f>ROUND(E272*P272,2)</f>
        <v>504.74</v>
      </c>
      <c r="R272" s="159"/>
      <c r="S272" s="159" t="s">
        <v>223</v>
      </c>
      <c r="T272" s="159" t="s">
        <v>224</v>
      </c>
      <c r="U272" s="159">
        <v>1.52</v>
      </c>
      <c r="V272" s="159">
        <f>ROUND(E272*U272,2)</f>
        <v>426.22</v>
      </c>
      <c r="W272" s="159"/>
      <c r="X272" s="159" t="s">
        <v>268</v>
      </c>
      <c r="Y272" s="150"/>
      <c r="Z272" s="150"/>
      <c r="AA272" s="150"/>
      <c r="AB272" s="150"/>
      <c r="AC272" s="150"/>
      <c r="AD272" s="150"/>
      <c r="AE272" s="150"/>
      <c r="AF272" s="150"/>
      <c r="AG272" s="150" t="s">
        <v>269</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20.399999999999999" outlineLevel="1" x14ac:dyDescent="0.25">
      <c r="A273" s="157"/>
      <c r="B273" s="158"/>
      <c r="C273" s="191" t="s">
        <v>654</v>
      </c>
      <c r="D273" s="189"/>
      <c r="E273" s="190">
        <v>156.74</v>
      </c>
      <c r="F273" s="159"/>
      <c r="G273" s="159"/>
      <c r="H273" s="159"/>
      <c r="I273" s="159"/>
      <c r="J273" s="159"/>
      <c r="K273" s="159"/>
      <c r="L273" s="159"/>
      <c r="M273" s="159"/>
      <c r="N273" s="159"/>
      <c r="O273" s="159"/>
      <c r="P273" s="159"/>
      <c r="Q273" s="159"/>
      <c r="R273" s="159"/>
      <c r="S273" s="159"/>
      <c r="T273" s="159"/>
      <c r="U273" s="159"/>
      <c r="V273" s="159"/>
      <c r="W273" s="159"/>
      <c r="X273" s="159"/>
      <c r="Y273" s="150"/>
      <c r="Z273" s="150"/>
      <c r="AA273" s="150"/>
      <c r="AB273" s="150"/>
      <c r="AC273" s="150"/>
      <c r="AD273" s="150"/>
      <c r="AE273" s="150"/>
      <c r="AF273" s="150"/>
      <c r="AG273" s="150" t="s">
        <v>334</v>
      </c>
      <c r="AH273" s="150">
        <v>0</v>
      </c>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ht="30.6" outlineLevel="1" x14ac:dyDescent="0.25">
      <c r="A274" s="157"/>
      <c r="B274" s="158"/>
      <c r="C274" s="191" t="s">
        <v>655</v>
      </c>
      <c r="D274" s="189"/>
      <c r="E274" s="190">
        <v>-7.24</v>
      </c>
      <c r="F274" s="159"/>
      <c r="G274" s="159"/>
      <c r="H274" s="159"/>
      <c r="I274" s="159"/>
      <c r="J274" s="159"/>
      <c r="K274" s="159"/>
      <c r="L274" s="159"/>
      <c r="M274" s="159"/>
      <c r="N274" s="159"/>
      <c r="O274" s="159"/>
      <c r="P274" s="159"/>
      <c r="Q274" s="159"/>
      <c r="R274" s="159"/>
      <c r="S274" s="159"/>
      <c r="T274" s="159"/>
      <c r="U274" s="159"/>
      <c r="V274" s="159"/>
      <c r="W274" s="159"/>
      <c r="X274" s="159"/>
      <c r="Y274" s="150"/>
      <c r="Z274" s="150"/>
      <c r="AA274" s="150"/>
      <c r="AB274" s="150"/>
      <c r="AC274" s="150"/>
      <c r="AD274" s="150"/>
      <c r="AE274" s="150"/>
      <c r="AF274" s="150"/>
      <c r="AG274" s="150" t="s">
        <v>334</v>
      </c>
      <c r="AH274" s="150">
        <v>0</v>
      </c>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1" x14ac:dyDescent="0.25">
      <c r="A275" s="157"/>
      <c r="B275" s="158"/>
      <c r="C275" s="191" t="s">
        <v>656</v>
      </c>
      <c r="D275" s="189"/>
      <c r="E275" s="190">
        <v>-5.68</v>
      </c>
      <c r="F275" s="159"/>
      <c r="G275" s="159"/>
      <c r="H275" s="159"/>
      <c r="I275" s="159"/>
      <c r="J275" s="159"/>
      <c r="K275" s="159"/>
      <c r="L275" s="159"/>
      <c r="M275" s="159"/>
      <c r="N275" s="159"/>
      <c r="O275" s="159"/>
      <c r="P275" s="159"/>
      <c r="Q275" s="159"/>
      <c r="R275" s="159"/>
      <c r="S275" s="159"/>
      <c r="T275" s="159"/>
      <c r="U275" s="159"/>
      <c r="V275" s="159"/>
      <c r="W275" s="159"/>
      <c r="X275" s="159"/>
      <c r="Y275" s="150"/>
      <c r="Z275" s="150"/>
      <c r="AA275" s="150"/>
      <c r="AB275" s="150"/>
      <c r="AC275" s="150"/>
      <c r="AD275" s="150"/>
      <c r="AE275" s="150"/>
      <c r="AF275" s="150"/>
      <c r="AG275" s="150" t="s">
        <v>334</v>
      </c>
      <c r="AH275" s="150">
        <v>0</v>
      </c>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outlineLevel="1" x14ac:dyDescent="0.25">
      <c r="A276" s="157"/>
      <c r="B276" s="158"/>
      <c r="C276" s="191" t="s">
        <v>657</v>
      </c>
      <c r="D276" s="189"/>
      <c r="E276" s="190">
        <v>-4.5199999999999996</v>
      </c>
      <c r="F276" s="159"/>
      <c r="G276" s="159"/>
      <c r="H276" s="159"/>
      <c r="I276" s="159"/>
      <c r="J276" s="159"/>
      <c r="K276" s="159"/>
      <c r="L276" s="159"/>
      <c r="M276" s="159"/>
      <c r="N276" s="159"/>
      <c r="O276" s="159"/>
      <c r="P276" s="159"/>
      <c r="Q276" s="159"/>
      <c r="R276" s="159"/>
      <c r="S276" s="159"/>
      <c r="T276" s="159"/>
      <c r="U276" s="159"/>
      <c r="V276" s="159"/>
      <c r="W276" s="159"/>
      <c r="X276" s="159"/>
      <c r="Y276" s="150"/>
      <c r="Z276" s="150"/>
      <c r="AA276" s="150"/>
      <c r="AB276" s="150"/>
      <c r="AC276" s="150"/>
      <c r="AD276" s="150"/>
      <c r="AE276" s="150"/>
      <c r="AF276" s="150"/>
      <c r="AG276" s="150" t="s">
        <v>334</v>
      </c>
      <c r="AH276" s="150">
        <v>0</v>
      </c>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ht="30.6" outlineLevel="1" x14ac:dyDescent="0.25">
      <c r="A277" s="157"/>
      <c r="B277" s="158"/>
      <c r="C277" s="191" t="s">
        <v>658</v>
      </c>
      <c r="D277" s="189"/>
      <c r="E277" s="190">
        <v>-7.39</v>
      </c>
      <c r="F277" s="159"/>
      <c r="G277" s="159"/>
      <c r="H277" s="159"/>
      <c r="I277" s="159"/>
      <c r="J277" s="159"/>
      <c r="K277" s="159"/>
      <c r="L277" s="159"/>
      <c r="M277" s="159"/>
      <c r="N277" s="159"/>
      <c r="O277" s="159"/>
      <c r="P277" s="159"/>
      <c r="Q277" s="159"/>
      <c r="R277" s="159"/>
      <c r="S277" s="159"/>
      <c r="T277" s="159"/>
      <c r="U277" s="159"/>
      <c r="V277" s="159"/>
      <c r="W277" s="159"/>
      <c r="X277" s="159"/>
      <c r="Y277" s="150"/>
      <c r="Z277" s="150"/>
      <c r="AA277" s="150"/>
      <c r="AB277" s="150"/>
      <c r="AC277" s="150"/>
      <c r="AD277" s="150"/>
      <c r="AE277" s="150"/>
      <c r="AF277" s="150"/>
      <c r="AG277" s="150" t="s">
        <v>334</v>
      </c>
      <c r="AH277" s="150">
        <v>0</v>
      </c>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ht="20.399999999999999" outlineLevel="1" x14ac:dyDescent="0.25">
      <c r="A278" s="157"/>
      <c r="B278" s="158"/>
      <c r="C278" s="191" t="s">
        <v>659</v>
      </c>
      <c r="D278" s="189"/>
      <c r="E278" s="190">
        <v>156.63</v>
      </c>
      <c r="F278" s="159"/>
      <c r="G278" s="159"/>
      <c r="H278" s="159"/>
      <c r="I278" s="159"/>
      <c r="J278" s="159"/>
      <c r="K278" s="159"/>
      <c r="L278" s="159"/>
      <c r="M278" s="159"/>
      <c r="N278" s="159"/>
      <c r="O278" s="159"/>
      <c r="P278" s="159"/>
      <c r="Q278" s="159"/>
      <c r="R278" s="159"/>
      <c r="S278" s="159"/>
      <c r="T278" s="159"/>
      <c r="U278" s="159"/>
      <c r="V278" s="159"/>
      <c r="W278" s="159"/>
      <c r="X278" s="159"/>
      <c r="Y278" s="150"/>
      <c r="Z278" s="150"/>
      <c r="AA278" s="150"/>
      <c r="AB278" s="150"/>
      <c r="AC278" s="150"/>
      <c r="AD278" s="150"/>
      <c r="AE278" s="150"/>
      <c r="AF278" s="150"/>
      <c r="AG278" s="150" t="s">
        <v>334</v>
      </c>
      <c r="AH278" s="150">
        <v>0</v>
      </c>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ht="30.6" outlineLevel="1" x14ac:dyDescent="0.25">
      <c r="A279" s="157"/>
      <c r="B279" s="158"/>
      <c r="C279" s="191" t="s">
        <v>660</v>
      </c>
      <c r="D279" s="189"/>
      <c r="E279" s="190">
        <v>-4.8899999999999997</v>
      </c>
      <c r="F279" s="159"/>
      <c r="G279" s="159"/>
      <c r="H279" s="159"/>
      <c r="I279" s="159"/>
      <c r="J279" s="159"/>
      <c r="K279" s="159"/>
      <c r="L279" s="159"/>
      <c r="M279" s="159"/>
      <c r="N279" s="159"/>
      <c r="O279" s="159"/>
      <c r="P279" s="159"/>
      <c r="Q279" s="159"/>
      <c r="R279" s="159"/>
      <c r="S279" s="159"/>
      <c r="T279" s="159"/>
      <c r="U279" s="159"/>
      <c r="V279" s="159"/>
      <c r="W279" s="159"/>
      <c r="X279" s="159"/>
      <c r="Y279" s="150"/>
      <c r="Z279" s="150"/>
      <c r="AA279" s="150"/>
      <c r="AB279" s="150"/>
      <c r="AC279" s="150"/>
      <c r="AD279" s="150"/>
      <c r="AE279" s="150"/>
      <c r="AF279" s="150"/>
      <c r="AG279" s="150" t="s">
        <v>334</v>
      </c>
      <c r="AH279" s="150">
        <v>0</v>
      </c>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outlineLevel="1" x14ac:dyDescent="0.25">
      <c r="A280" s="157"/>
      <c r="B280" s="158"/>
      <c r="C280" s="191" t="s">
        <v>661</v>
      </c>
      <c r="D280" s="189"/>
      <c r="E280" s="190">
        <v>-3.24</v>
      </c>
      <c r="F280" s="159"/>
      <c r="G280" s="159"/>
      <c r="H280" s="159"/>
      <c r="I280" s="159"/>
      <c r="J280" s="159"/>
      <c r="K280" s="159"/>
      <c r="L280" s="159"/>
      <c r="M280" s="159"/>
      <c r="N280" s="159"/>
      <c r="O280" s="159"/>
      <c r="P280" s="159"/>
      <c r="Q280" s="159"/>
      <c r="R280" s="159"/>
      <c r="S280" s="159"/>
      <c r="T280" s="159"/>
      <c r="U280" s="159"/>
      <c r="V280" s="159"/>
      <c r="W280" s="159"/>
      <c r="X280" s="159"/>
      <c r="Y280" s="150"/>
      <c r="Z280" s="150"/>
      <c r="AA280" s="150"/>
      <c r="AB280" s="150"/>
      <c r="AC280" s="150"/>
      <c r="AD280" s="150"/>
      <c r="AE280" s="150"/>
      <c r="AF280" s="150"/>
      <c r="AG280" s="150" t="s">
        <v>334</v>
      </c>
      <c r="AH280" s="150">
        <v>0</v>
      </c>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row>
    <row r="281" spans="1:60" outlineLevel="1" x14ac:dyDescent="0.25">
      <c r="A281" s="167">
        <v>94</v>
      </c>
      <c r="B281" s="168" t="s">
        <v>662</v>
      </c>
      <c r="C281" s="177" t="s">
        <v>663</v>
      </c>
      <c r="D281" s="169" t="s">
        <v>318</v>
      </c>
      <c r="E281" s="170">
        <v>3</v>
      </c>
      <c r="F281" s="171">
        <f>H281+J281</f>
        <v>0</v>
      </c>
      <c r="G281" s="171">
        <f>ROUND(E281*F281,2)</f>
        <v>0</v>
      </c>
      <c r="H281" s="172"/>
      <c r="I281" s="171">
        <f>ROUND(E281*H281,2)</f>
        <v>0</v>
      </c>
      <c r="J281" s="172"/>
      <c r="K281" s="171">
        <f>ROUND(E281*J281,2)</f>
        <v>0</v>
      </c>
      <c r="L281" s="171">
        <v>15</v>
      </c>
      <c r="M281" s="173">
        <f>G281*(1+L281/100)</f>
        <v>0</v>
      </c>
      <c r="N281" s="159">
        <v>6.7000000000000002E-4</v>
      </c>
      <c r="O281" s="159">
        <f>ROUND(E281*N281,2)</f>
        <v>0</v>
      </c>
      <c r="P281" s="159">
        <v>8.2000000000000003E-2</v>
      </c>
      <c r="Q281" s="159">
        <f>ROUND(E281*P281,2)</f>
        <v>0.25</v>
      </c>
      <c r="R281" s="159"/>
      <c r="S281" s="159" t="s">
        <v>223</v>
      </c>
      <c r="T281" s="159" t="s">
        <v>224</v>
      </c>
      <c r="U281" s="159">
        <v>0.6</v>
      </c>
      <c r="V281" s="159">
        <f>ROUND(E281*U281,2)</f>
        <v>1.8</v>
      </c>
      <c r="W281" s="159"/>
      <c r="X281" s="159" t="s">
        <v>268</v>
      </c>
      <c r="Y281" s="150"/>
      <c r="Z281" s="150"/>
      <c r="AA281" s="150"/>
      <c r="AB281" s="150"/>
      <c r="AC281" s="150"/>
      <c r="AD281" s="150"/>
      <c r="AE281" s="150"/>
      <c r="AF281" s="150"/>
      <c r="AG281" s="150" t="s">
        <v>332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outlineLevel="1" x14ac:dyDescent="0.25">
      <c r="A282" s="157"/>
      <c r="B282" s="158"/>
      <c r="C282" s="191" t="s">
        <v>664</v>
      </c>
      <c r="D282" s="189"/>
      <c r="E282" s="190">
        <v>3</v>
      </c>
      <c r="F282" s="159"/>
      <c r="G282" s="159"/>
      <c r="H282" s="159"/>
      <c r="I282" s="159"/>
      <c r="J282" s="159"/>
      <c r="K282" s="159"/>
      <c r="L282" s="159"/>
      <c r="M282" s="159"/>
      <c r="N282" s="159"/>
      <c r="O282" s="159"/>
      <c r="P282" s="159"/>
      <c r="Q282" s="159"/>
      <c r="R282" s="159"/>
      <c r="S282" s="159"/>
      <c r="T282" s="159"/>
      <c r="U282" s="159"/>
      <c r="V282" s="159"/>
      <c r="W282" s="159"/>
      <c r="X282" s="159"/>
      <c r="Y282" s="150"/>
      <c r="Z282" s="150"/>
      <c r="AA282" s="150"/>
      <c r="AB282" s="150"/>
      <c r="AC282" s="150"/>
      <c r="AD282" s="150"/>
      <c r="AE282" s="150"/>
      <c r="AF282" s="150"/>
      <c r="AG282" s="150" t="s">
        <v>334</v>
      </c>
      <c r="AH282" s="150">
        <v>0</v>
      </c>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outlineLevel="1" x14ac:dyDescent="0.25">
      <c r="A283" s="167">
        <v>95</v>
      </c>
      <c r="B283" s="168" t="s">
        <v>665</v>
      </c>
      <c r="C283" s="177" t="s">
        <v>666</v>
      </c>
      <c r="D283" s="169" t="s">
        <v>288</v>
      </c>
      <c r="E283" s="170">
        <v>19.32</v>
      </c>
      <c r="F283" s="171">
        <f>H283+J283</f>
        <v>0</v>
      </c>
      <c r="G283" s="171">
        <f>ROUND(E283*F283,2)</f>
        <v>0</v>
      </c>
      <c r="H283" s="172"/>
      <c r="I283" s="171">
        <f>ROUND(E283*H283,2)</f>
        <v>0</v>
      </c>
      <c r="J283" s="172"/>
      <c r="K283" s="171">
        <f>ROUND(E283*J283,2)</f>
        <v>0</v>
      </c>
      <c r="L283" s="171">
        <v>15</v>
      </c>
      <c r="M283" s="173">
        <f>G283*(1+L283/100)</f>
        <v>0</v>
      </c>
      <c r="N283" s="159">
        <v>0</v>
      </c>
      <c r="O283" s="159">
        <f>ROUND(E283*N283,2)</f>
        <v>0</v>
      </c>
      <c r="P283" s="159">
        <v>7.0000000000000007E-2</v>
      </c>
      <c r="Q283" s="159">
        <f>ROUND(E283*P283,2)</f>
        <v>1.35</v>
      </c>
      <c r="R283" s="159"/>
      <c r="S283" s="159" t="s">
        <v>223</v>
      </c>
      <c r="T283" s="159" t="s">
        <v>224</v>
      </c>
      <c r="U283" s="159">
        <v>0.64</v>
      </c>
      <c r="V283" s="159">
        <f>ROUND(E283*U283,2)</f>
        <v>12.36</v>
      </c>
      <c r="W283" s="159"/>
      <c r="X283" s="159" t="s">
        <v>268</v>
      </c>
      <c r="Y283" s="150"/>
      <c r="Z283" s="150"/>
      <c r="AA283" s="150"/>
      <c r="AB283" s="150"/>
      <c r="AC283" s="150"/>
      <c r="AD283" s="150"/>
      <c r="AE283" s="150"/>
      <c r="AF283" s="150"/>
      <c r="AG283" s="150" t="s">
        <v>269</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5">
      <c r="A284" s="157"/>
      <c r="B284" s="158"/>
      <c r="C284" s="191" t="s">
        <v>667</v>
      </c>
      <c r="D284" s="189"/>
      <c r="E284" s="190">
        <v>19.32</v>
      </c>
      <c r="F284" s="159"/>
      <c r="G284" s="159"/>
      <c r="H284" s="159"/>
      <c r="I284" s="159"/>
      <c r="J284" s="159"/>
      <c r="K284" s="159"/>
      <c r="L284" s="159"/>
      <c r="M284" s="159"/>
      <c r="N284" s="159"/>
      <c r="O284" s="159"/>
      <c r="P284" s="159"/>
      <c r="Q284" s="159"/>
      <c r="R284" s="159"/>
      <c r="S284" s="159"/>
      <c r="T284" s="159"/>
      <c r="U284" s="159"/>
      <c r="V284" s="159"/>
      <c r="W284" s="159"/>
      <c r="X284" s="159"/>
      <c r="Y284" s="150"/>
      <c r="Z284" s="150"/>
      <c r="AA284" s="150"/>
      <c r="AB284" s="150"/>
      <c r="AC284" s="150"/>
      <c r="AD284" s="150"/>
      <c r="AE284" s="150"/>
      <c r="AF284" s="150"/>
      <c r="AG284" s="150" t="s">
        <v>334</v>
      </c>
      <c r="AH284" s="150">
        <v>0</v>
      </c>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5">
      <c r="A285" s="181">
        <v>96</v>
      </c>
      <c r="B285" s="182" t="s">
        <v>668</v>
      </c>
      <c r="C285" s="188" t="s">
        <v>669</v>
      </c>
      <c r="D285" s="183" t="s">
        <v>318</v>
      </c>
      <c r="E285" s="184">
        <v>7.8</v>
      </c>
      <c r="F285" s="185">
        <f>H285+J285</f>
        <v>0</v>
      </c>
      <c r="G285" s="185">
        <f>ROUND(E285*F285,2)</f>
        <v>0</v>
      </c>
      <c r="H285" s="186"/>
      <c r="I285" s="185">
        <f>ROUND(E285*H285,2)</f>
        <v>0</v>
      </c>
      <c r="J285" s="186"/>
      <c r="K285" s="185">
        <f>ROUND(E285*J285,2)</f>
        <v>0</v>
      </c>
      <c r="L285" s="185">
        <v>15</v>
      </c>
      <c r="M285" s="187">
        <f>G285*(1+L285/100)</f>
        <v>0</v>
      </c>
      <c r="N285" s="159">
        <v>0</v>
      </c>
      <c r="O285" s="159">
        <f>ROUND(E285*N285,2)</f>
        <v>0</v>
      </c>
      <c r="P285" s="159">
        <v>0.36</v>
      </c>
      <c r="Q285" s="159">
        <f>ROUND(E285*P285,2)</f>
        <v>2.81</v>
      </c>
      <c r="R285" s="159"/>
      <c r="S285" s="159" t="s">
        <v>223</v>
      </c>
      <c r="T285" s="159" t="s">
        <v>224</v>
      </c>
      <c r="U285" s="159">
        <v>3.33</v>
      </c>
      <c r="V285" s="159">
        <f>ROUND(E285*U285,2)</f>
        <v>25.97</v>
      </c>
      <c r="W285" s="159"/>
      <c r="X285" s="159" t="s">
        <v>268</v>
      </c>
      <c r="Y285" s="150"/>
      <c r="Z285" s="150"/>
      <c r="AA285" s="150"/>
      <c r="AB285" s="150"/>
      <c r="AC285" s="150"/>
      <c r="AD285" s="150"/>
      <c r="AE285" s="150"/>
      <c r="AF285" s="150"/>
      <c r="AG285" s="150" t="s">
        <v>332</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0.399999999999999" outlineLevel="1" x14ac:dyDescent="0.25">
      <c r="A286" s="167">
        <v>97</v>
      </c>
      <c r="B286" s="168" t="s">
        <v>670</v>
      </c>
      <c r="C286" s="177" t="s">
        <v>671</v>
      </c>
      <c r="D286" s="169" t="s">
        <v>331</v>
      </c>
      <c r="E286" s="170">
        <v>22.254999999999999</v>
      </c>
      <c r="F286" s="171">
        <f>H286+J286</f>
        <v>0</v>
      </c>
      <c r="G286" s="171">
        <f>ROUND(E286*F286,2)</f>
        <v>0</v>
      </c>
      <c r="H286" s="172"/>
      <c r="I286" s="171">
        <f>ROUND(E286*H286,2)</f>
        <v>0</v>
      </c>
      <c r="J286" s="172"/>
      <c r="K286" s="171">
        <f>ROUND(E286*J286,2)</f>
        <v>0</v>
      </c>
      <c r="L286" s="171">
        <v>15</v>
      </c>
      <c r="M286" s="173">
        <f>G286*(1+L286/100)</f>
        <v>0</v>
      </c>
      <c r="N286" s="159">
        <v>0</v>
      </c>
      <c r="O286" s="159">
        <f>ROUND(E286*N286,2)</f>
        <v>0</v>
      </c>
      <c r="P286" s="159">
        <v>2.2000000000000002</v>
      </c>
      <c r="Q286" s="159">
        <f>ROUND(E286*P286,2)</f>
        <v>48.96</v>
      </c>
      <c r="R286" s="159"/>
      <c r="S286" s="159" t="s">
        <v>223</v>
      </c>
      <c r="T286" s="159" t="s">
        <v>224</v>
      </c>
      <c r="U286" s="159">
        <v>5.03</v>
      </c>
      <c r="V286" s="159">
        <f>ROUND(E286*U286,2)</f>
        <v>111.94</v>
      </c>
      <c r="W286" s="159"/>
      <c r="X286" s="159" t="s">
        <v>268</v>
      </c>
      <c r="Y286" s="150"/>
      <c r="Z286" s="150"/>
      <c r="AA286" s="150"/>
      <c r="AB286" s="150"/>
      <c r="AC286" s="150"/>
      <c r="AD286" s="150"/>
      <c r="AE286" s="150"/>
      <c r="AF286" s="150"/>
      <c r="AG286" s="150" t="s">
        <v>332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ht="30.6" outlineLevel="1" x14ac:dyDescent="0.25">
      <c r="A287" s="157"/>
      <c r="B287" s="158"/>
      <c r="C287" s="191" t="s">
        <v>672</v>
      </c>
      <c r="D287" s="189"/>
      <c r="E287" s="190">
        <v>22.25</v>
      </c>
      <c r="F287" s="159"/>
      <c r="G287" s="159"/>
      <c r="H287" s="159"/>
      <c r="I287" s="159"/>
      <c r="J287" s="159"/>
      <c r="K287" s="159"/>
      <c r="L287" s="159"/>
      <c r="M287" s="159"/>
      <c r="N287" s="159"/>
      <c r="O287" s="159"/>
      <c r="P287" s="159"/>
      <c r="Q287" s="159"/>
      <c r="R287" s="159"/>
      <c r="S287" s="159"/>
      <c r="T287" s="159"/>
      <c r="U287" s="159"/>
      <c r="V287" s="159"/>
      <c r="W287" s="159"/>
      <c r="X287" s="159"/>
      <c r="Y287" s="150"/>
      <c r="Z287" s="150"/>
      <c r="AA287" s="150"/>
      <c r="AB287" s="150"/>
      <c r="AC287" s="150"/>
      <c r="AD287" s="150"/>
      <c r="AE287" s="150"/>
      <c r="AF287" s="150"/>
      <c r="AG287" s="150" t="s">
        <v>334</v>
      </c>
      <c r="AH287" s="150">
        <v>0</v>
      </c>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row>
    <row r="288" spans="1:60" ht="20.399999999999999" outlineLevel="1" x14ac:dyDescent="0.25">
      <c r="A288" s="167">
        <v>98</v>
      </c>
      <c r="B288" s="168" t="s">
        <v>673</v>
      </c>
      <c r="C288" s="177" t="s">
        <v>674</v>
      </c>
      <c r="D288" s="169" t="s">
        <v>318</v>
      </c>
      <c r="E288" s="170">
        <v>72.349999999999994</v>
      </c>
      <c r="F288" s="171">
        <f>H288+J288</f>
        <v>0</v>
      </c>
      <c r="G288" s="171">
        <f>ROUND(E288*F288,2)</f>
        <v>0</v>
      </c>
      <c r="H288" s="172"/>
      <c r="I288" s="171">
        <f>ROUND(E288*H288,2)</f>
        <v>0</v>
      </c>
      <c r="J288" s="172"/>
      <c r="K288" s="171">
        <f>ROUND(E288*J288,2)</f>
        <v>0</v>
      </c>
      <c r="L288" s="171">
        <v>15</v>
      </c>
      <c r="M288" s="173">
        <f>G288*(1+L288/100)</f>
        <v>0</v>
      </c>
      <c r="N288" s="159">
        <v>0</v>
      </c>
      <c r="O288" s="159">
        <f>ROUND(E288*N288,2)</f>
        <v>0</v>
      </c>
      <c r="P288" s="159">
        <v>0.02</v>
      </c>
      <c r="Q288" s="159">
        <f>ROUND(E288*P288,2)</f>
        <v>1.45</v>
      </c>
      <c r="R288" s="159"/>
      <c r="S288" s="159" t="s">
        <v>223</v>
      </c>
      <c r="T288" s="159" t="s">
        <v>224</v>
      </c>
      <c r="U288" s="159">
        <v>0.14699999999999999</v>
      </c>
      <c r="V288" s="159">
        <f>ROUND(E288*U288,2)</f>
        <v>10.64</v>
      </c>
      <c r="W288" s="159"/>
      <c r="X288" s="159" t="s">
        <v>268</v>
      </c>
      <c r="Y288" s="150"/>
      <c r="Z288" s="150"/>
      <c r="AA288" s="150"/>
      <c r="AB288" s="150"/>
      <c r="AC288" s="150"/>
      <c r="AD288" s="150"/>
      <c r="AE288" s="150"/>
      <c r="AF288" s="150"/>
      <c r="AG288" s="150" t="s">
        <v>269</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outlineLevel="1" x14ac:dyDescent="0.25">
      <c r="A289" s="157"/>
      <c r="B289" s="158"/>
      <c r="C289" s="191" t="s">
        <v>675</v>
      </c>
      <c r="D289" s="189"/>
      <c r="E289" s="190">
        <v>55.3</v>
      </c>
      <c r="F289" s="159"/>
      <c r="G289" s="159"/>
      <c r="H289" s="159"/>
      <c r="I289" s="159"/>
      <c r="J289" s="159"/>
      <c r="K289" s="159"/>
      <c r="L289" s="159"/>
      <c r="M289" s="159"/>
      <c r="N289" s="159"/>
      <c r="O289" s="159"/>
      <c r="P289" s="159"/>
      <c r="Q289" s="159"/>
      <c r="R289" s="159"/>
      <c r="S289" s="159"/>
      <c r="T289" s="159"/>
      <c r="U289" s="159"/>
      <c r="V289" s="159"/>
      <c r="W289" s="159"/>
      <c r="X289" s="159"/>
      <c r="Y289" s="150"/>
      <c r="Z289" s="150"/>
      <c r="AA289" s="150"/>
      <c r="AB289" s="150"/>
      <c r="AC289" s="150"/>
      <c r="AD289" s="150"/>
      <c r="AE289" s="150"/>
      <c r="AF289" s="150"/>
      <c r="AG289" s="150" t="s">
        <v>334</v>
      </c>
      <c r="AH289" s="150">
        <v>0</v>
      </c>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outlineLevel="1" x14ac:dyDescent="0.25">
      <c r="A290" s="157"/>
      <c r="B290" s="158"/>
      <c r="C290" s="191" t="s">
        <v>676</v>
      </c>
      <c r="D290" s="189"/>
      <c r="E290" s="190">
        <v>17.05</v>
      </c>
      <c r="F290" s="159"/>
      <c r="G290" s="159"/>
      <c r="H290" s="159"/>
      <c r="I290" s="159"/>
      <c r="J290" s="159"/>
      <c r="K290" s="159"/>
      <c r="L290" s="159"/>
      <c r="M290" s="159"/>
      <c r="N290" s="159"/>
      <c r="O290" s="159"/>
      <c r="P290" s="159"/>
      <c r="Q290" s="159"/>
      <c r="R290" s="159"/>
      <c r="S290" s="159"/>
      <c r="T290" s="159"/>
      <c r="U290" s="159"/>
      <c r="V290" s="159"/>
      <c r="W290" s="159"/>
      <c r="X290" s="159"/>
      <c r="Y290" s="150"/>
      <c r="Z290" s="150"/>
      <c r="AA290" s="150"/>
      <c r="AB290" s="150"/>
      <c r="AC290" s="150"/>
      <c r="AD290" s="150"/>
      <c r="AE290" s="150"/>
      <c r="AF290" s="150"/>
      <c r="AG290" s="150" t="s">
        <v>334</v>
      </c>
      <c r="AH290" s="150">
        <v>0</v>
      </c>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outlineLevel="1" x14ac:dyDescent="0.25">
      <c r="A291" s="181">
        <v>99</v>
      </c>
      <c r="B291" s="182" t="s">
        <v>677</v>
      </c>
      <c r="C291" s="188" t="s">
        <v>678</v>
      </c>
      <c r="D291" s="183" t="s">
        <v>288</v>
      </c>
      <c r="E291" s="184">
        <v>27.9</v>
      </c>
      <c r="F291" s="185">
        <f>H291+J291</f>
        <v>0</v>
      </c>
      <c r="G291" s="185">
        <f>ROUND(E291*F291,2)</f>
        <v>0</v>
      </c>
      <c r="H291" s="186"/>
      <c r="I291" s="185">
        <f>ROUND(E291*H291,2)</f>
        <v>0</v>
      </c>
      <c r="J291" s="186"/>
      <c r="K291" s="185">
        <f>ROUND(E291*J291,2)</f>
        <v>0</v>
      </c>
      <c r="L291" s="185">
        <v>15</v>
      </c>
      <c r="M291" s="187">
        <f>G291*(1+L291/100)</f>
        <v>0</v>
      </c>
      <c r="N291" s="159">
        <v>0</v>
      </c>
      <c r="O291" s="159">
        <f>ROUND(E291*N291,2)</f>
        <v>0</v>
      </c>
      <c r="P291" s="159">
        <v>0.11</v>
      </c>
      <c r="Q291" s="159">
        <f>ROUND(E291*P291,2)</f>
        <v>3.07</v>
      </c>
      <c r="R291" s="159"/>
      <c r="S291" s="159" t="s">
        <v>223</v>
      </c>
      <c r="T291" s="159" t="s">
        <v>224</v>
      </c>
      <c r="U291" s="159">
        <v>0.63400000000000001</v>
      </c>
      <c r="V291" s="159">
        <f>ROUND(E291*U291,2)</f>
        <v>17.690000000000001</v>
      </c>
      <c r="W291" s="159"/>
      <c r="X291" s="159" t="s">
        <v>268</v>
      </c>
      <c r="Y291" s="150"/>
      <c r="Z291" s="150"/>
      <c r="AA291" s="150"/>
      <c r="AB291" s="150"/>
      <c r="AC291" s="150"/>
      <c r="AD291" s="150"/>
      <c r="AE291" s="150"/>
      <c r="AF291" s="150"/>
      <c r="AG291" s="150" t="s">
        <v>332</v>
      </c>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row>
    <row r="292" spans="1:60" outlineLevel="1" x14ac:dyDescent="0.25">
      <c r="A292" s="167">
        <v>100</v>
      </c>
      <c r="B292" s="168" t="s">
        <v>679</v>
      </c>
      <c r="C292" s="177" t="s">
        <v>680</v>
      </c>
      <c r="D292" s="169" t="s">
        <v>357</v>
      </c>
      <c r="E292" s="170">
        <v>55</v>
      </c>
      <c r="F292" s="171">
        <f>H292+J292</f>
        <v>0</v>
      </c>
      <c r="G292" s="171">
        <f>ROUND(E292*F292,2)</f>
        <v>0</v>
      </c>
      <c r="H292" s="172"/>
      <c r="I292" s="171">
        <f>ROUND(E292*H292,2)</f>
        <v>0</v>
      </c>
      <c r="J292" s="172"/>
      <c r="K292" s="171">
        <f>ROUND(E292*J292,2)</f>
        <v>0</v>
      </c>
      <c r="L292" s="171">
        <v>15</v>
      </c>
      <c r="M292" s="173">
        <f>G292*(1+L292/100)</f>
        <v>0</v>
      </c>
      <c r="N292" s="159">
        <v>0</v>
      </c>
      <c r="O292" s="159">
        <f>ROUND(E292*N292,2)</f>
        <v>0</v>
      </c>
      <c r="P292" s="159">
        <v>0</v>
      </c>
      <c r="Q292" s="159">
        <f>ROUND(E292*P292,2)</f>
        <v>0</v>
      </c>
      <c r="R292" s="159"/>
      <c r="S292" s="159" t="s">
        <v>223</v>
      </c>
      <c r="T292" s="159" t="s">
        <v>224</v>
      </c>
      <c r="U292" s="159">
        <v>0.03</v>
      </c>
      <c r="V292" s="159">
        <f>ROUND(E292*U292,2)</f>
        <v>1.65</v>
      </c>
      <c r="W292" s="159"/>
      <c r="X292" s="159" t="s">
        <v>268</v>
      </c>
      <c r="Y292" s="150"/>
      <c r="Z292" s="150"/>
      <c r="AA292" s="150"/>
      <c r="AB292" s="150"/>
      <c r="AC292" s="150"/>
      <c r="AD292" s="150"/>
      <c r="AE292" s="150"/>
      <c r="AF292" s="150"/>
      <c r="AG292" s="150" t="s">
        <v>269</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outlineLevel="1" x14ac:dyDescent="0.25">
      <c r="A293" s="157"/>
      <c r="B293" s="158"/>
      <c r="C293" s="191" t="s">
        <v>681</v>
      </c>
      <c r="D293" s="189"/>
      <c r="E293" s="190">
        <v>42</v>
      </c>
      <c r="F293" s="159"/>
      <c r="G293" s="159"/>
      <c r="H293" s="159"/>
      <c r="I293" s="159"/>
      <c r="J293" s="159"/>
      <c r="K293" s="159"/>
      <c r="L293" s="159"/>
      <c r="M293" s="159"/>
      <c r="N293" s="159"/>
      <c r="O293" s="159"/>
      <c r="P293" s="159"/>
      <c r="Q293" s="159"/>
      <c r="R293" s="159"/>
      <c r="S293" s="159"/>
      <c r="T293" s="159"/>
      <c r="U293" s="159"/>
      <c r="V293" s="159"/>
      <c r="W293" s="159"/>
      <c r="X293" s="159"/>
      <c r="Y293" s="150"/>
      <c r="Z293" s="150"/>
      <c r="AA293" s="150"/>
      <c r="AB293" s="150"/>
      <c r="AC293" s="150"/>
      <c r="AD293" s="150"/>
      <c r="AE293" s="150"/>
      <c r="AF293" s="150"/>
      <c r="AG293" s="150" t="s">
        <v>334</v>
      </c>
      <c r="AH293" s="150">
        <v>0</v>
      </c>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5">
      <c r="A294" s="157"/>
      <c r="B294" s="158"/>
      <c r="C294" s="191" t="s">
        <v>682</v>
      </c>
      <c r="D294" s="189"/>
      <c r="E294" s="190">
        <v>13</v>
      </c>
      <c r="F294" s="159"/>
      <c r="G294" s="159"/>
      <c r="H294" s="159"/>
      <c r="I294" s="159"/>
      <c r="J294" s="159"/>
      <c r="K294" s="159"/>
      <c r="L294" s="159"/>
      <c r="M294" s="159"/>
      <c r="N294" s="159"/>
      <c r="O294" s="159"/>
      <c r="P294" s="159"/>
      <c r="Q294" s="159"/>
      <c r="R294" s="159"/>
      <c r="S294" s="159"/>
      <c r="T294" s="159"/>
      <c r="U294" s="159"/>
      <c r="V294" s="159"/>
      <c r="W294" s="159"/>
      <c r="X294" s="159"/>
      <c r="Y294" s="150"/>
      <c r="Z294" s="150"/>
      <c r="AA294" s="150"/>
      <c r="AB294" s="150"/>
      <c r="AC294" s="150"/>
      <c r="AD294" s="150"/>
      <c r="AE294" s="150"/>
      <c r="AF294" s="150"/>
      <c r="AG294" s="150" t="s">
        <v>334</v>
      </c>
      <c r="AH294" s="150">
        <v>0</v>
      </c>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outlineLevel="1" x14ac:dyDescent="0.25">
      <c r="A295" s="167">
        <v>101</v>
      </c>
      <c r="B295" s="168" t="s">
        <v>683</v>
      </c>
      <c r="C295" s="177" t="s">
        <v>684</v>
      </c>
      <c r="D295" s="169" t="s">
        <v>357</v>
      </c>
      <c r="E295" s="170">
        <v>19</v>
      </c>
      <c r="F295" s="171">
        <f>H295+J295</f>
        <v>0</v>
      </c>
      <c r="G295" s="171">
        <f>ROUND(E295*F295,2)</f>
        <v>0</v>
      </c>
      <c r="H295" s="172"/>
      <c r="I295" s="171">
        <f>ROUND(E295*H295,2)</f>
        <v>0</v>
      </c>
      <c r="J295" s="172"/>
      <c r="K295" s="171">
        <f>ROUND(E295*J295,2)</f>
        <v>0</v>
      </c>
      <c r="L295" s="171">
        <v>15</v>
      </c>
      <c r="M295" s="173">
        <f>G295*(1+L295/100)</f>
        <v>0</v>
      </c>
      <c r="N295" s="159">
        <v>0</v>
      </c>
      <c r="O295" s="159">
        <f>ROUND(E295*N295,2)</f>
        <v>0</v>
      </c>
      <c r="P295" s="159">
        <v>0</v>
      </c>
      <c r="Q295" s="159">
        <f>ROUND(E295*P295,2)</f>
        <v>0</v>
      </c>
      <c r="R295" s="159"/>
      <c r="S295" s="159" t="s">
        <v>223</v>
      </c>
      <c r="T295" s="159" t="s">
        <v>224</v>
      </c>
      <c r="U295" s="159">
        <v>0.05</v>
      </c>
      <c r="V295" s="159">
        <f>ROUND(E295*U295,2)</f>
        <v>0.95</v>
      </c>
      <c r="W295" s="159"/>
      <c r="X295" s="159" t="s">
        <v>268</v>
      </c>
      <c r="Y295" s="150"/>
      <c r="Z295" s="150"/>
      <c r="AA295" s="150"/>
      <c r="AB295" s="150"/>
      <c r="AC295" s="150"/>
      <c r="AD295" s="150"/>
      <c r="AE295" s="150"/>
      <c r="AF295" s="150"/>
      <c r="AG295" s="150" t="s">
        <v>269</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outlineLevel="1" x14ac:dyDescent="0.25">
      <c r="A296" s="157"/>
      <c r="B296" s="158"/>
      <c r="C296" s="287" t="s">
        <v>685</v>
      </c>
      <c r="D296" s="288"/>
      <c r="E296" s="288"/>
      <c r="F296" s="288"/>
      <c r="G296" s="288"/>
      <c r="H296" s="159"/>
      <c r="I296" s="159"/>
      <c r="J296" s="159"/>
      <c r="K296" s="159"/>
      <c r="L296" s="159"/>
      <c r="M296" s="159"/>
      <c r="N296" s="159"/>
      <c r="O296" s="159"/>
      <c r="P296" s="159"/>
      <c r="Q296" s="159"/>
      <c r="R296" s="159"/>
      <c r="S296" s="159"/>
      <c r="T296" s="159"/>
      <c r="U296" s="159"/>
      <c r="V296" s="159"/>
      <c r="W296" s="159"/>
      <c r="X296" s="159"/>
      <c r="Y296" s="150"/>
      <c r="Z296" s="150"/>
      <c r="AA296" s="150"/>
      <c r="AB296" s="150"/>
      <c r="AC296" s="150"/>
      <c r="AD296" s="150"/>
      <c r="AE296" s="150"/>
      <c r="AF296" s="150"/>
      <c r="AG296" s="150" t="s">
        <v>228</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outlineLevel="1" x14ac:dyDescent="0.25">
      <c r="A297" s="157"/>
      <c r="B297" s="158"/>
      <c r="C297" s="191" t="s">
        <v>359</v>
      </c>
      <c r="D297" s="189"/>
      <c r="E297" s="190">
        <v>12</v>
      </c>
      <c r="F297" s="159"/>
      <c r="G297" s="159"/>
      <c r="H297" s="159"/>
      <c r="I297" s="159"/>
      <c r="J297" s="159"/>
      <c r="K297" s="159"/>
      <c r="L297" s="159"/>
      <c r="M297" s="159"/>
      <c r="N297" s="159"/>
      <c r="O297" s="159"/>
      <c r="P297" s="159"/>
      <c r="Q297" s="159"/>
      <c r="R297" s="159"/>
      <c r="S297" s="159"/>
      <c r="T297" s="159"/>
      <c r="U297" s="159"/>
      <c r="V297" s="159"/>
      <c r="W297" s="159"/>
      <c r="X297" s="159"/>
      <c r="Y297" s="150"/>
      <c r="Z297" s="150"/>
      <c r="AA297" s="150"/>
      <c r="AB297" s="150"/>
      <c r="AC297" s="150"/>
      <c r="AD297" s="150"/>
      <c r="AE297" s="150"/>
      <c r="AF297" s="150"/>
      <c r="AG297" s="150" t="s">
        <v>334</v>
      </c>
      <c r="AH297" s="150">
        <v>0</v>
      </c>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outlineLevel="1" x14ac:dyDescent="0.25">
      <c r="A298" s="157"/>
      <c r="B298" s="158"/>
      <c r="C298" s="191" t="s">
        <v>686</v>
      </c>
      <c r="D298" s="189"/>
      <c r="E298" s="190">
        <v>7</v>
      </c>
      <c r="F298" s="159"/>
      <c r="G298" s="159"/>
      <c r="H298" s="159"/>
      <c r="I298" s="159"/>
      <c r="J298" s="159"/>
      <c r="K298" s="159"/>
      <c r="L298" s="159"/>
      <c r="M298" s="159"/>
      <c r="N298" s="159"/>
      <c r="O298" s="159"/>
      <c r="P298" s="159"/>
      <c r="Q298" s="159"/>
      <c r="R298" s="159"/>
      <c r="S298" s="159"/>
      <c r="T298" s="159"/>
      <c r="U298" s="159"/>
      <c r="V298" s="159"/>
      <c r="W298" s="159"/>
      <c r="X298" s="159"/>
      <c r="Y298" s="150"/>
      <c r="Z298" s="150"/>
      <c r="AA298" s="150"/>
      <c r="AB298" s="150"/>
      <c r="AC298" s="150"/>
      <c r="AD298" s="150"/>
      <c r="AE298" s="150"/>
      <c r="AF298" s="150"/>
      <c r="AG298" s="150" t="s">
        <v>334</v>
      </c>
      <c r="AH298" s="150">
        <v>0</v>
      </c>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outlineLevel="1" x14ac:dyDescent="0.25">
      <c r="A299" s="167">
        <v>102</v>
      </c>
      <c r="B299" s="168" t="s">
        <v>687</v>
      </c>
      <c r="C299" s="177" t="s">
        <v>688</v>
      </c>
      <c r="D299" s="169" t="s">
        <v>357</v>
      </c>
      <c r="E299" s="170">
        <v>2</v>
      </c>
      <c r="F299" s="171">
        <f>H299+J299</f>
        <v>0</v>
      </c>
      <c r="G299" s="171">
        <f>ROUND(E299*F299,2)</f>
        <v>0</v>
      </c>
      <c r="H299" s="172"/>
      <c r="I299" s="171">
        <f>ROUND(E299*H299,2)</f>
        <v>0</v>
      </c>
      <c r="J299" s="172"/>
      <c r="K299" s="171">
        <f>ROUND(E299*J299,2)</f>
        <v>0</v>
      </c>
      <c r="L299" s="171">
        <v>15</v>
      </c>
      <c r="M299" s="173">
        <f>G299*(1+L299/100)</f>
        <v>0</v>
      </c>
      <c r="N299" s="159">
        <v>0</v>
      </c>
      <c r="O299" s="159">
        <f>ROUND(E299*N299,2)</f>
        <v>0</v>
      </c>
      <c r="P299" s="159">
        <v>0</v>
      </c>
      <c r="Q299" s="159">
        <f>ROUND(E299*P299,2)</f>
        <v>0</v>
      </c>
      <c r="R299" s="159"/>
      <c r="S299" s="159" t="s">
        <v>223</v>
      </c>
      <c r="T299" s="159" t="s">
        <v>224</v>
      </c>
      <c r="U299" s="159">
        <v>0.09</v>
      </c>
      <c r="V299" s="159">
        <f>ROUND(E299*U299,2)</f>
        <v>0.18</v>
      </c>
      <c r="W299" s="159"/>
      <c r="X299" s="159" t="s">
        <v>268</v>
      </c>
      <c r="Y299" s="150"/>
      <c r="Z299" s="150"/>
      <c r="AA299" s="150"/>
      <c r="AB299" s="150"/>
      <c r="AC299" s="150"/>
      <c r="AD299" s="150"/>
      <c r="AE299" s="150"/>
      <c r="AF299" s="150"/>
      <c r="AG299" s="150" t="s">
        <v>332</v>
      </c>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row>
    <row r="300" spans="1:60" outlineLevel="1" x14ac:dyDescent="0.25">
      <c r="A300" s="157"/>
      <c r="B300" s="158"/>
      <c r="C300" s="191" t="s">
        <v>689</v>
      </c>
      <c r="D300" s="189"/>
      <c r="E300" s="190">
        <v>2</v>
      </c>
      <c r="F300" s="159"/>
      <c r="G300" s="159"/>
      <c r="H300" s="159"/>
      <c r="I300" s="159"/>
      <c r="J300" s="159"/>
      <c r="K300" s="159"/>
      <c r="L300" s="159"/>
      <c r="M300" s="159"/>
      <c r="N300" s="159"/>
      <c r="O300" s="159"/>
      <c r="P300" s="159"/>
      <c r="Q300" s="159"/>
      <c r="R300" s="159"/>
      <c r="S300" s="159"/>
      <c r="T300" s="159"/>
      <c r="U300" s="159"/>
      <c r="V300" s="159"/>
      <c r="W300" s="159"/>
      <c r="X300" s="159"/>
      <c r="Y300" s="150"/>
      <c r="Z300" s="150"/>
      <c r="AA300" s="150"/>
      <c r="AB300" s="150"/>
      <c r="AC300" s="150"/>
      <c r="AD300" s="150"/>
      <c r="AE300" s="150"/>
      <c r="AF300" s="150"/>
      <c r="AG300" s="150" t="s">
        <v>334</v>
      </c>
      <c r="AH300" s="150">
        <v>0</v>
      </c>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outlineLevel="1" x14ac:dyDescent="0.25">
      <c r="A301" s="167">
        <v>103</v>
      </c>
      <c r="B301" s="168" t="s">
        <v>690</v>
      </c>
      <c r="C301" s="177" t="s">
        <v>691</v>
      </c>
      <c r="D301" s="169" t="s">
        <v>318</v>
      </c>
      <c r="E301" s="170">
        <v>11.9025</v>
      </c>
      <c r="F301" s="171">
        <f>H301+J301</f>
        <v>0</v>
      </c>
      <c r="G301" s="171">
        <f>ROUND(E301*F301,2)</f>
        <v>0</v>
      </c>
      <c r="H301" s="172"/>
      <c r="I301" s="171">
        <f>ROUND(E301*H301,2)</f>
        <v>0</v>
      </c>
      <c r="J301" s="172"/>
      <c r="K301" s="171">
        <f>ROUND(E301*J301,2)</f>
        <v>0</v>
      </c>
      <c r="L301" s="171">
        <v>15</v>
      </c>
      <c r="M301" s="173">
        <f>G301*(1+L301/100)</f>
        <v>0</v>
      </c>
      <c r="N301" s="159">
        <v>9.2000000000000003E-4</v>
      </c>
      <c r="O301" s="159">
        <f>ROUND(E301*N301,2)</f>
        <v>0.01</v>
      </c>
      <c r="P301" s="159">
        <v>2.7E-2</v>
      </c>
      <c r="Q301" s="159">
        <f>ROUND(E301*P301,2)</f>
        <v>0.32</v>
      </c>
      <c r="R301" s="159"/>
      <c r="S301" s="159" t="s">
        <v>223</v>
      </c>
      <c r="T301" s="159" t="s">
        <v>224</v>
      </c>
      <c r="U301" s="159">
        <v>0.26300000000000001</v>
      </c>
      <c r="V301" s="159">
        <f>ROUND(E301*U301,2)</f>
        <v>3.13</v>
      </c>
      <c r="W301" s="159"/>
      <c r="X301" s="159" t="s">
        <v>268</v>
      </c>
      <c r="Y301" s="150"/>
      <c r="Z301" s="150"/>
      <c r="AA301" s="150"/>
      <c r="AB301" s="150"/>
      <c r="AC301" s="150"/>
      <c r="AD301" s="150"/>
      <c r="AE301" s="150"/>
      <c r="AF301" s="150"/>
      <c r="AG301" s="150" t="s">
        <v>332</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outlineLevel="1" x14ac:dyDescent="0.25">
      <c r="A302" s="157"/>
      <c r="B302" s="158"/>
      <c r="C302" s="191" t="s">
        <v>692</v>
      </c>
      <c r="D302" s="189"/>
      <c r="E302" s="190">
        <v>5.8</v>
      </c>
      <c r="F302" s="159"/>
      <c r="G302" s="159"/>
      <c r="H302" s="159"/>
      <c r="I302" s="159"/>
      <c r="J302" s="159"/>
      <c r="K302" s="159"/>
      <c r="L302" s="159"/>
      <c r="M302" s="159"/>
      <c r="N302" s="159"/>
      <c r="O302" s="159"/>
      <c r="P302" s="159"/>
      <c r="Q302" s="159"/>
      <c r="R302" s="159"/>
      <c r="S302" s="159"/>
      <c r="T302" s="159"/>
      <c r="U302" s="159"/>
      <c r="V302" s="159"/>
      <c r="W302" s="159"/>
      <c r="X302" s="159"/>
      <c r="Y302" s="150"/>
      <c r="Z302" s="150"/>
      <c r="AA302" s="150"/>
      <c r="AB302" s="150"/>
      <c r="AC302" s="150"/>
      <c r="AD302" s="150"/>
      <c r="AE302" s="150"/>
      <c r="AF302" s="150"/>
      <c r="AG302" s="150" t="s">
        <v>334</v>
      </c>
      <c r="AH302" s="150">
        <v>0</v>
      </c>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row>
    <row r="303" spans="1:60" outlineLevel="1" x14ac:dyDescent="0.25">
      <c r="A303" s="157"/>
      <c r="B303" s="158"/>
      <c r="C303" s="191" t="s">
        <v>693</v>
      </c>
      <c r="D303" s="189"/>
      <c r="E303" s="190">
        <v>2.38</v>
      </c>
      <c r="F303" s="159"/>
      <c r="G303" s="159"/>
      <c r="H303" s="159"/>
      <c r="I303" s="159"/>
      <c r="J303" s="159"/>
      <c r="K303" s="159"/>
      <c r="L303" s="159"/>
      <c r="M303" s="159"/>
      <c r="N303" s="159"/>
      <c r="O303" s="159"/>
      <c r="P303" s="159"/>
      <c r="Q303" s="159"/>
      <c r="R303" s="159"/>
      <c r="S303" s="159"/>
      <c r="T303" s="159"/>
      <c r="U303" s="159"/>
      <c r="V303" s="159"/>
      <c r="W303" s="159"/>
      <c r="X303" s="159"/>
      <c r="Y303" s="150"/>
      <c r="Z303" s="150"/>
      <c r="AA303" s="150"/>
      <c r="AB303" s="150"/>
      <c r="AC303" s="150"/>
      <c r="AD303" s="150"/>
      <c r="AE303" s="150"/>
      <c r="AF303" s="150"/>
      <c r="AG303" s="150" t="s">
        <v>334</v>
      </c>
      <c r="AH303" s="150">
        <v>0</v>
      </c>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outlineLevel="1" x14ac:dyDescent="0.25">
      <c r="A304" s="157"/>
      <c r="B304" s="158"/>
      <c r="C304" s="191" t="s">
        <v>694</v>
      </c>
      <c r="D304" s="189"/>
      <c r="E304" s="190">
        <v>3.73</v>
      </c>
      <c r="F304" s="159"/>
      <c r="G304" s="159"/>
      <c r="H304" s="159"/>
      <c r="I304" s="159"/>
      <c r="J304" s="159"/>
      <c r="K304" s="159"/>
      <c r="L304" s="159"/>
      <c r="M304" s="159"/>
      <c r="N304" s="159"/>
      <c r="O304" s="159"/>
      <c r="P304" s="159"/>
      <c r="Q304" s="159"/>
      <c r="R304" s="159"/>
      <c r="S304" s="159"/>
      <c r="T304" s="159"/>
      <c r="U304" s="159"/>
      <c r="V304" s="159"/>
      <c r="W304" s="159"/>
      <c r="X304" s="159"/>
      <c r="Y304" s="150"/>
      <c r="Z304" s="150"/>
      <c r="AA304" s="150"/>
      <c r="AB304" s="150"/>
      <c r="AC304" s="150"/>
      <c r="AD304" s="150"/>
      <c r="AE304" s="150"/>
      <c r="AF304" s="150"/>
      <c r="AG304" s="150" t="s">
        <v>334</v>
      </c>
      <c r="AH304" s="150">
        <v>0</v>
      </c>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row>
    <row r="305" spans="1:60" outlineLevel="1" x14ac:dyDescent="0.25">
      <c r="A305" s="167">
        <v>104</v>
      </c>
      <c r="B305" s="168" t="s">
        <v>695</v>
      </c>
      <c r="C305" s="177" t="s">
        <v>696</v>
      </c>
      <c r="D305" s="169" t="s">
        <v>318</v>
      </c>
      <c r="E305" s="170">
        <v>4.6574999999999998</v>
      </c>
      <c r="F305" s="171">
        <f>H305+J305</f>
        <v>0</v>
      </c>
      <c r="G305" s="171">
        <f>ROUND(E305*F305,2)</f>
        <v>0</v>
      </c>
      <c r="H305" s="172"/>
      <c r="I305" s="171">
        <f>ROUND(E305*H305,2)</f>
        <v>0</v>
      </c>
      <c r="J305" s="172"/>
      <c r="K305" s="171">
        <f>ROUND(E305*J305,2)</f>
        <v>0</v>
      </c>
      <c r="L305" s="171">
        <v>15</v>
      </c>
      <c r="M305" s="173">
        <f>G305*(1+L305/100)</f>
        <v>0</v>
      </c>
      <c r="N305" s="159">
        <v>8.1999999999999998E-4</v>
      </c>
      <c r="O305" s="159">
        <f>ROUND(E305*N305,2)</f>
        <v>0</v>
      </c>
      <c r="P305" s="159">
        <v>2.3E-2</v>
      </c>
      <c r="Q305" s="159">
        <f>ROUND(E305*P305,2)</f>
        <v>0.11</v>
      </c>
      <c r="R305" s="159"/>
      <c r="S305" s="159" t="s">
        <v>223</v>
      </c>
      <c r="T305" s="159" t="s">
        <v>224</v>
      </c>
      <c r="U305" s="159">
        <v>0.215</v>
      </c>
      <c r="V305" s="159">
        <f>ROUND(E305*U305,2)</f>
        <v>1</v>
      </c>
      <c r="W305" s="159"/>
      <c r="X305" s="159" t="s">
        <v>268</v>
      </c>
      <c r="Y305" s="150"/>
      <c r="Z305" s="150"/>
      <c r="AA305" s="150"/>
      <c r="AB305" s="150"/>
      <c r="AC305" s="150"/>
      <c r="AD305" s="150"/>
      <c r="AE305" s="150"/>
      <c r="AF305" s="150"/>
      <c r="AG305" s="150" t="s">
        <v>332</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5">
      <c r="A306" s="157"/>
      <c r="B306" s="158"/>
      <c r="C306" s="191" t="s">
        <v>697</v>
      </c>
      <c r="D306" s="189"/>
      <c r="E306" s="190">
        <v>4.66</v>
      </c>
      <c r="F306" s="159"/>
      <c r="G306" s="159"/>
      <c r="H306" s="159"/>
      <c r="I306" s="159"/>
      <c r="J306" s="159"/>
      <c r="K306" s="159"/>
      <c r="L306" s="159"/>
      <c r="M306" s="159"/>
      <c r="N306" s="159"/>
      <c r="O306" s="159"/>
      <c r="P306" s="159"/>
      <c r="Q306" s="159"/>
      <c r="R306" s="159"/>
      <c r="S306" s="159"/>
      <c r="T306" s="159"/>
      <c r="U306" s="159"/>
      <c r="V306" s="159"/>
      <c r="W306" s="159"/>
      <c r="X306" s="159"/>
      <c r="Y306" s="150"/>
      <c r="Z306" s="150"/>
      <c r="AA306" s="150"/>
      <c r="AB306" s="150"/>
      <c r="AC306" s="150"/>
      <c r="AD306" s="150"/>
      <c r="AE306" s="150"/>
      <c r="AF306" s="150"/>
      <c r="AG306" s="150" t="s">
        <v>334</v>
      </c>
      <c r="AH306" s="150">
        <v>0</v>
      </c>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5">
      <c r="A307" s="167">
        <v>105</v>
      </c>
      <c r="B307" s="168" t="s">
        <v>698</v>
      </c>
      <c r="C307" s="177" t="s">
        <v>699</v>
      </c>
      <c r="D307" s="169" t="s">
        <v>318</v>
      </c>
      <c r="E307" s="170">
        <v>1.3378000000000001</v>
      </c>
      <c r="F307" s="171">
        <f>H307+J307</f>
        <v>0</v>
      </c>
      <c r="G307" s="171">
        <f>ROUND(E307*F307,2)</f>
        <v>0</v>
      </c>
      <c r="H307" s="172"/>
      <c r="I307" s="171">
        <f>ROUND(E307*H307,2)</f>
        <v>0</v>
      </c>
      <c r="J307" s="172"/>
      <c r="K307" s="171">
        <f>ROUND(E307*J307,2)</f>
        <v>0</v>
      </c>
      <c r="L307" s="171">
        <v>15</v>
      </c>
      <c r="M307" s="173">
        <f>G307*(1+L307/100)</f>
        <v>0</v>
      </c>
      <c r="N307" s="159">
        <v>2.1900000000000001E-3</v>
      </c>
      <c r="O307" s="159">
        <f>ROUND(E307*N307,2)</f>
        <v>0</v>
      </c>
      <c r="P307" s="159">
        <v>7.4999999999999997E-2</v>
      </c>
      <c r="Q307" s="159">
        <f>ROUND(E307*P307,2)</f>
        <v>0.1</v>
      </c>
      <c r="R307" s="159"/>
      <c r="S307" s="159" t="s">
        <v>223</v>
      </c>
      <c r="T307" s="159" t="s">
        <v>224</v>
      </c>
      <c r="U307" s="159">
        <v>0.95499999999999996</v>
      </c>
      <c r="V307" s="159">
        <f>ROUND(E307*U307,2)</f>
        <v>1.28</v>
      </c>
      <c r="W307" s="159"/>
      <c r="X307" s="159" t="s">
        <v>268</v>
      </c>
      <c r="Y307" s="150"/>
      <c r="Z307" s="150"/>
      <c r="AA307" s="150"/>
      <c r="AB307" s="150"/>
      <c r="AC307" s="150"/>
      <c r="AD307" s="150"/>
      <c r="AE307" s="150"/>
      <c r="AF307" s="150"/>
      <c r="AG307" s="150" t="s">
        <v>269</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5">
      <c r="A308" s="157"/>
      <c r="B308" s="158"/>
      <c r="C308" s="191" t="s">
        <v>700</v>
      </c>
      <c r="D308" s="189"/>
      <c r="E308" s="190">
        <v>1.34</v>
      </c>
      <c r="F308" s="159"/>
      <c r="G308" s="159"/>
      <c r="H308" s="159"/>
      <c r="I308" s="159"/>
      <c r="J308" s="159"/>
      <c r="K308" s="159"/>
      <c r="L308" s="159"/>
      <c r="M308" s="159"/>
      <c r="N308" s="159"/>
      <c r="O308" s="159"/>
      <c r="P308" s="159"/>
      <c r="Q308" s="159"/>
      <c r="R308" s="159"/>
      <c r="S308" s="159"/>
      <c r="T308" s="159"/>
      <c r="U308" s="159"/>
      <c r="V308" s="159"/>
      <c r="W308" s="159"/>
      <c r="X308" s="159"/>
      <c r="Y308" s="150"/>
      <c r="Z308" s="150"/>
      <c r="AA308" s="150"/>
      <c r="AB308" s="150"/>
      <c r="AC308" s="150"/>
      <c r="AD308" s="150"/>
      <c r="AE308" s="150"/>
      <c r="AF308" s="150"/>
      <c r="AG308" s="150" t="s">
        <v>334</v>
      </c>
      <c r="AH308" s="150">
        <v>0</v>
      </c>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5">
      <c r="A309" s="167">
        <v>106</v>
      </c>
      <c r="B309" s="168" t="s">
        <v>701</v>
      </c>
      <c r="C309" s="177" t="s">
        <v>702</v>
      </c>
      <c r="D309" s="169" t="s">
        <v>318</v>
      </c>
      <c r="E309" s="170">
        <v>6.8935000000000004</v>
      </c>
      <c r="F309" s="171">
        <f>H309+J309</f>
        <v>0</v>
      </c>
      <c r="G309" s="171">
        <f>ROUND(E309*F309,2)</f>
        <v>0</v>
      </c>
      <c r="H309" s="172"/>
      <c r="I309" s="171">
        <f>ROUND(E309*H309,2)</f>
        <v>0</v>
      </c>
      <c r="J309" s="172"/>
      <c r="K309" s="171">
        <f>ROUND(E309*J309,2)</f>
        <v>0</v>
      </c>
      <c r="L309" s="171">
        <v>15</v>
      </c>
      <c r="M309" s="173">
        <f>G309*(1+L309/100)</f>
        <v>0</v>
      </c>
      <c r="N309" s="159">
        <v>1E-3</v>
      </c>
      <c r="O309" s="159">
        <f>ROUND(E309*N309,2)</f>
        <v>0.01</v>
      </c>
      <c r="P309" s="159">
        <v>6.2E-2</v>
      </c>
      <c r="Q309" s="159">
        <f>ROUND(E309*P309,2)</f>
        <v>0.43</v>
      </c>
      <c r="R309" s="159"/>
      <c r="S309" s="159" t="s">
        <v>223</v>
      </c>
      <c r="T309" s="159" t="s">
        <v>224</v>
      </c>
      <c r="U309" s="159">
        <v>0.61199999999999999</v>
      </c>
      <c r="V309" s="159">
        <f>ROUND(E309*U309,2)</f>
        <v>4.22</v>
      </c>
      <c r="W309" s="159"/>
      <c r="X309" s="159" t="s">
        <v>268</v>
      </c>
      <c r="Y309" s="150"/>
      <c r="Z309" s="150"/>
      <c r="AA309" s="150"/>
      <c r="AB309" s="150"/>
      <c r="AC309" s="150"/>
      <c r="AD309" s="150"/>
      <c r="AE309" s="150"/>
      <c r="AF309" s="150"/>
      <c r="AG309" s="150" t="s">
        <v>332</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outlineLevel="1" x14ac:dyDescent="0.25">
      <c r="A310" s="157"/>
      <c r="B310" s="158"/>
      <c r="C310" s="191" t="s">
        <v>703</v>
      </c>
      <c r="D310" s="189"/>
      <c r="E310" s="190">
        <v>1.49</v>
      </c>
      <c r="F310" s="159"/>
      <c r="G310" s="159"/>
      <c r="H310" s="159"/>
      <c r="I310" s="159"/>
      <c r="J310" s="159"/>
      <c r="K310" s="159"/>
      <c r="L310" s="159"/>
      <c r="M310" s="159"/>
      <c r="N310" s="159"/>
      <c r="O310" s="159"/>
      <c r="P310" s="159"/>
      <c r="Q310" s="159"/>
      <c r="R310" s="159"/>
      <c r="S310" s="159"/>
      <c r="T310" s="159"/>
      <c r="U310" s="159"/>
      <c r="V310" s="159"/>
      <c r="W310" s="159"/>
      <c r="X310" s="159"/>
      <c r="Y310" s="150"/>
      <c r="Z310" s="150"/>
      <c r="AA310" s="150"/>
      <c r="AB310" s="150"/>
      <c r="AC310" s="150"/>
      <c r="AD310" s="150"/>
      <c r="AE310" s="150"/>
      <c r="AF310" s="150"/>
      <c r="AG310" s="150" t="s">
        <v>334</v>
      </c>
      <c r="AH310" s="150">
        <v>0</v>
      </c>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row>
    <row r="311" spans="1:60" outlineLevel="1" x14ac:dyDescent="0.25">
      <c r="A311" s="157"/>
      <c r="B311" s="158"/>
      <c r="C311" s="191" t="s">
        <v>704</v>
      </c>
      <c r="D311" s="189"/>
      <c r="E311" s="190">
        <v>5.4</v>
      </c>
      <c r="F311" s="159"/>
      <c r="G311" s="159"/>
      <c r="H311" s="159"/>
      <c r="I311" s="159"/>
      <c r="J311" s="159"/>
      <c r="K311" s="159"/>
      <c r="L311" s="159"/>
      <c r="M311" s="159"/>
      <c r="N311" s="159"/>
      <c r="O311" s="159"/>
      <c r="P311" s="159"/>
      <c r="Q311" s="159"/>
      <c r="R311" s="159"/>
      <c r="S311" s="159"/>
      <c r="T311" s="159"/>
      <c r="U311" s="159"/>
      <c r="V311" s="159"/>
      <c r="W311" s="159"/>
      <c r="X311" s="159"/>
      <c r="Y311" s="150"/>
      <c r="Z311" s="150"/>
      <c r="AA311" s="150"/>
      <c r="AB311" s="150"/>
      <c r="AC311" s="150"/>
      <c r="AD311" s="150"/>
      <c r="AE311" s="150"/>
      <c r="AF311" s="150"/>
      <c r="AG311" s="150" t="s">
        <v>334</v>
      </c>
      <c r="AH311" s="150">
        <v>0</v>
      </c>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outlineLevel="1" x14ac:dyDescent="0.25">
      <c r="A312" s="167">
        <v>107</v>
      </c>
      <c r="B312" s="168" t="s">
        <v>705</v>
      </c>
      <c r="C312" s="177" t="s">
        <v>706</v>
      </c>
      <c r="D312" s="169" t="s">
        <v>318</v>
      </c>
      <c r="E312" s="170">
        <v>23.6538</v>
      </c>
      <c r="F312" s="171">
        <f>H312+J312</f>
        <v>0</v>
      </c>
      <c r="G312" s="171">
        <f>ROUND(E312*F312,2)</f>
        <v>0</v>
      </c>
      <c r="H312" s="172"/>
      <c r="I312" s="171">
        <f>ROUND(E312*H312,2)</f>
        <v>0</v>
      </c>
      <c r="J312" s="172"/>
      <c r="K312" s="171">
        <f>ROUND(E312*J312,2)</f>
        <v>0</v>
      </c>
      <c r="L312" s="171">
        <v>15</v>
      </c>
      <c r="M312" s="173">
        <f>G312*(1+L312/100)</f>
        <v>0</v>
      </c>
      <c r="N312" s="159">
        <v>9.2000000000000003E-4</v>
      </c>
      <c r="O312" s="159">
        <f>ROUND(E312*N312,2)</f>
        <v>0.02</v>
      </c>
      <c r="P312" s="159">
        <v>5.3999999999999999E-2</v>
      </c>
      <c r="Q312" s="159">
        <f>ROUND(E312*P312,2)</f>
        <v>1.28</v>
      </c>
      <c r="R312" s="159"/>
      <c r="S312" s="159" t="s">
        <v>223</v>
      </c>
      <c r="T312" s="159" t="s">
        <v>224</v>
      </c>
      <c r="U312" s="159">
        <v>0.46500000000000002</v>
      </c>
      <c r="V312" s="159">
        <f>ROUND(E312*U312,2)</f>
        <v>11</v>
      </c>
      <c r="W312" s="159"/>
      <c r="X312" s="159" t="s">
        <v>268</v>
      </c>
      <c r="Y312" s="150"/>
      <c r="Z312" s="150"/>
      <c r="AA312" s="150"/>
      <c r="AB312" s="150"/>
      <c r="AC312" s="150"/>
      <c r="AD312" s="150"/>
      <c r="AE312" s="150"/>
      <c r="AF312" s="150"/>
      <c r="AG312" s="150" t="s">
        <v>332</v>
      </c>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row>
    <row r="313" spans="1:60" outlineLevel="1" x14ac:dyDescent="0.25">
      <c r="A313" s="157"/>
      <c r="B313" s="158"/>
      <c r="C313" s="191" t="s">
        <v>707</v>
      </c>
      <c r="D313" s="189"/>
      <c r="E313" s="190">
        <v>23.65</v>
      </c>
      <c r="F313" s="159"/>
      <c r="G313" s="159"/>
      <c r="H313" s="159"/>
      <c r="I313" s="159"/>
      <c r="J313" s="159"/>
      <c r="K313" s="159"/>
      <c r="L313" s="159"/>
      <c r="M313" s="159"/>
      <c r="N313" s="159"/>
      <c r="O313" s="159"/>
      <c r="P313" s="159"/>
      <c r="Q313" s="159"/>
      <c r="R313" s="159"/>
      <c r="S313" s="159"/>
      <c r="T313" s="159"/>
      <c r="U313" s="159"/>
      <c r="V313" s="159"/>
      <c r="W313" s="159"/>
      <c r="X313" s="159"/>
      <c r="Y313" s="150"/>
      <c r="Z313" s="150"/>
      <c r="AA313" s="150"/>
      <c r="AB313" s="150"/>
      <c r="AC313" s="150"/>
      <c r="AD313" s="150"/>
      <c r="AE313" s="150"/>
      <c r="AF313" s="150"/>
      <c r="AG313" s="150" t="s">
        <v>334</v>
      </c>
      <c r="AH313" s="150">
        <v>0</v>
      </c>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row>
    <row r="314" spans="1:60" outlineLevel="1" x14ac:dyDescent="0.25">
      <c r="A314" s="167">
        <v>108</v>
      </c>
      <c r="B314" s="168" t="s">
        <v>708</v>
      </c>
      <c r="C314" s="177" t="s">
        <v>709</v>
      </c>
      <c r="D314" s="169" t="s">
        <v>318</v>
      </c>
      <c r="E314" s="170">
        <v>27.67</v>
      </c>
      <c r="F314" s="171">
        <f>H314+J314</f>
        <v>0</v>
      </c>
      <c r="G314" s="171">
        <f>ROUND(E314*F314,2)</f>
        <v>0</v>
      </c>
      <c r="H314" s="172"/>
      <c r="I314" s="171">
        <f>ROUND(E314*H314,2)</f>
        <v>0</v>
      </c>
      <c r="J314" s="172"/>
      <c r="K314" s="171">
        <f>ROUND(E314*J314,2)</f>
        <v>0</v>
      </c>
      <c r="L314" s="171">
        <v>15</v>
      </c>
      <c r="M314" s="173">
        <f>G314*(1+L314/100)</f>
        <v>0</v>
      </c>
      <c r="N314" s="159">
        <v>0</v>
      </c>
      <c r="O314" s="159">
        <f>ROUND(E314*N314,2)</f>
        <v>0</v>
      </c>
      <c r="P314" s="159">
        <v>0</v>
      </c>
      <c r="Q314" s="159">
        <f>ROUND(E314*P314,2)</f>
        <v>0</v>
      </c>
      <c r="R314" s="159"/>
      <c r="S314" s="159" t="s">
        <v>223</v>
      </c>
      <c r="T314" s="159" t="s">
        <v>224</v>
      </c>
      <c r="U314" s="159">
        <v>0.93899999999999995</v>
      </c>
      <c r="V314" s="159">
        <f>ROUND(E314*U314,2)</f>
        <v>25.98</v>
      </c>
      <c r="W314" s="159"/>
      <c r="X314" s="159" t="s">
        <v>268</v>
      </c>
      <c r="Y314" s="150"/>
      <c r="Z314" s="150"/>
      <c r="AA314" s="150"/>
      <c r="AB314" s="150"/>
      <c r="AC314" s="150"/>
      <c r="AD314" s="150"/>
      <c r="AE314" s="150"/>
      <c r="AF314" s="150"/>
      <c r="AG314" s="150" t="s">
        <v>269</v>
      </c>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row>
    <row r="315" spans="1:60" outlineLevel="1" x14ac:dyDescent="0.25">
      <c r="A315" s="157"/>
      <c r="B315" s="158"/>
      <c r="C315" s="191" t="s">
        <v>710</v>
      </c>
      <c r="D315" s="189"/>
      <c r="E315" s="190">
        <v>14.4</v>
      </c>
      <c r="F315" s="159"/>
      <c r="G315" s="159"/>
      <c r="H315" s="159"/>
      <c r="I315" s="159"/>
      <c r="J315" s="159"/>
      <c r="K315" s="159"/>
      <c r="L315" s="159"/>
      <c r="M315" s="159"/>
      <c r="N315" s="159"/>
      <c r="O315" s="159"/>
      <c r="P315" s="159"/>
      <c r="Q315" s="159"/>
      <c r="R315" s="159"/>
      <c r="S315" s="159"/>
      <c r="T315" s="159"/>
      <c r="U315" s="159"/>
      <c r="V315" s="159"/>
      <c r="W315" s="159"/>
      <c r="X315" s="159"/>
      <c r="Y315" s="150"/>
      <c r="Z315" s="150"/>
      <c r="AA315" s="150"/>
      <c r="AB315" s="150"/>
      <c r="AC315" s="150"/>
      <c r="AD315" s="150"/>
      <c r="AE315" s="150"/>
      <c r="AF315" s="150"/>
      <c r="AG315" s="150" t="s">
        <v>334</v>
      </c>
      <c r="AH315" s="150">
        <v>0</v>
      </c>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row>
    <row r="316" spans="1:60" outlineLevel="1" x14ac:dyDescent="0.25">
      <c r="A316" s="157"/>
      <c r="B316" s="158"/>
      <c r="C316" s="191" t="s">
        <v>711</v>
      </c>
      <c r="D316" s="189"/>
      <c r="E316" s="190">
        <v>5.4</v>
      </c>
      <c r="F316" s="159"/>
      <c r="G316" s="159"/>
      <c r="H316" s="159"/>
      <c r="I316" s="159"/>
      <c r="J316" s="159"/>
      <c r="K316" s="159"/>
      <c r="L316" s="159"/>
      <c r="M316" s="159"/>
      <c r="N316" s="159"/>
      <c r="O316" s="159"/>
      <c r="P316" s="159"/>
      <c r="Q316" s="159"/>
      <c r="R316" s="159"/>
      <c r="S316" s="159"/>
      <c r="T316" s="159"/>
      <c r="U316" s="159"/>
      <c r="V316" s="159"/>
      <c r="W316" s="159"/>
      <c r="X316" s="159"/>
      <c r="Y316" s="150"/>
      <c r="Z316" s="150"/>
      <c r="AA316" s="150"/>
      <c r="AB316" s="150"/>
      <c r="AC316" s="150"/>
      <c r="AD316" s="150"/>
      <c r="AE316" s="150"/>
      <c r="AF316" s="150"/>
      <c r="AG316" s="150" t="s">
        <v>334</v>
      </c>
      <c r="AH316" s="150">
        <v>0</v>
      </c>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row>
    <row r="317" spans="1:60" outlineLevel="1" x14ac:dyDescent="0.25">
      <c r="A317" s="157"/>
      <c r="B317" s="158"/>
      <c r="C317" s="191" t="s">
        <v>712</v>
      </c>
      <c r="D317" s="189"/>
      <c r="E317" s="190">
        <v>3.4</v>
      </c>
      <c r="F317" s="159"/>
      <c r="G317" s="159"/>
      <c r="H317" s="159"/>
      <c r="I317" s="159"/>
      <c r="J317" s="159"/>
      <c r="K317" s="159"/>
      <c r="L317" s="159"/>
      <c r="M317" s="159"/>
      <c r="N317" s="159"/>
      <c r="O317" s="159"/>
      <c r="P317" s="159"/>
      <c r="Q317" s="159"/>
      <c r="R317" s="159"/>
      <c r="S317" s="159"/>
      <c r="T317" s="159"/>
      <c r="U317" s="159"/>
      <c r="V317" s="159"/>
      <c r="W317" s="159"/>
      <c r="X317" s="159"/>
      <c r="Y317" s="150"/>
      <c r="Z317" s="150"/>
      <c r="AA317" s="150"/>
      <c r="AB317" s="150"/>
      <c r="AC317" s="150"/>
      <c r="AD317" s="150"/>
      <c r="AE317" s="150"/>
      <c r="AF317" s="150"/>
      <c r="AG317" s="150" t="s">
        <v>334</v>
      </c>
      <c r="AH317" s="150">
        <v>0</v>
      </c>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row>
    <row r="318" spans="1:60" outlineLevel="1" x14ac:dyDescent="0.25">
      <c r="A318" s="157"/>
      <c r="B318" s="158"/>
      <c r="C318" s="191" t="s">
        <v>713</v>
      </c>
      <c r="D318" s="189"/>
      <c r="E318" s="190">
        <v>2.4</v>
      </c>
      <c r="F318" s="159"/>
      <c r="G318" s="159"/>
      <c r="H318" s="159"/>
      <c r="I318" s="159"/>
      <c r="J318" s="159"/>
      <c r="K318" s="159"/>
      <c r="L318" s="159"/>
      <c r="M318" s="159"/>
      <c r="N318" s="159"/>
      <c r="O318" s="159"/>
      <c r="P318" s="159"/>
      <c r="Q318" s="159"/>
      <c r="R318" s="159"/>
      <c r="S318" s="159"/>
      <c r="T318" s="159"/>
      <c r="U318" s="159"/>
      <c r="V318" s="159"/>
      <c r="W318" s="159"/>
      <c r="X318" s="159"/>
      <c r="Y318" s="150"/>
      <c r="Z318" s="150"/>
      <c r="AA318" s="150"/>
      <c r="AB318" s="150"/>
      <c r="AC318" s="150"/>
      <c r="AD318" s="150"/>
      <c r="AE318" s="150"/>
      <c r="AF318" s="150"/>
      <c r="AG318" s="150" t="s">
        <v>334</v>
      </c>
      <c r="AH318" s="150">
        <v>0</v>
      </c>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row>
    <row r="319" spans="1:60" outlineLevel="1" x14ac:dyDescent="0.25">
      <c r="A319" s="157"/>
      <c r="B319" s="158"/>
      <c r="C319" s="191" t="s">
        <v>714</v>
      </c>
      <c r="D319" s="189"/>
      <c r="E319" s="190">
        <v>2.0699999999999998</v>
      </c>
      <c r="F319" s="159"/>
      <c r="G319" s="159"/>
      <c r="H319" s="159"/>
      <c r="I319" s="159"/>
      <c r="J319" s="159"/>
      <c r="K319" s="159"/>
      <c r="L319" s="159"/>
      <c r="M319" s="159"/>
      <c r="N319" s="159"/>
      <c r="O319" s="159"/>
      <c r="P319" s="159"/>
      <c r="Q319" s="159"/>
      <c r="R319" s="159"/>
      <c r="S319" s="159"/>
      <c r="T319" s="159"/>
      <c r="U319" s="159"/>
      <c r="V319" s="159"/>
      <c r="W319" s="159"/>
      <c r="X319" s="159"/>
      <c r="Y319" s="150"/>
      <c r="Z319" s="150"/>
      <c r="AA319" s="150"/>
      <c r="AB319" s="150"/>
      <c r="AC319" s="150"/>
      <c r="AD319" s="150"/>
      <c r="AE319" s="150"/>
      <c r="AF319" s="150"/>
      <c r="AG319" s="150" t="s">
        <v>334</v>
      </c>
      <c r="AH319" s="150">
        <v>0</v>
      </c>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row>
    <row r="320" spans="1:60" outlineLevel="1" x14ac:dyDescent="0.25">
      <c r="A320" s="167">
        <v>109</v>
      </c>
      <c r="B320" s="168" t="s">
        <v>715</v>
      </c>
      <c r="C320" s="177" t="s">
        <v>716</v>
      </c>
      <c r="D320" s="169" t="s">
        <v>318</v>
      </c>
      <c r="E320" s="170">
        <v>7.0549999999999997</v>
      </c>
      <c r="F320" s="171">
        <f>H320+J320</f>
        <v>0</v>
      </c>
      <c r="G320" s="171">
        <f>ROUND(E320*F320,2)</f>
        <v>0</v>
      </c>
      <c r="H320" s="172"/>
      <c r="I320" s="171">
        <f>ROUND(E320*H320,2)</f>
        <v>0</v>
      </c>
      <c r="J320" s="172"/>
      <c r="K320" s="171">
        <f>ROUND(E320*J320,2)</f>
        <v>0</v>
      </c>
      <c r="L320" s="171">
        <v>15</v>
      </c>
      <c r="M320" s="173">
        <f>G320*(1+L320/100)</f>
        <v>0</v>
      </c>
      <c r="N320" s="159">
        <v>1E-3</v>
      </c>
      <c r="O320" s="159">
        <f>ROUND(E320*N320,2)</f>
        <v>0.01</v>
      </c>
      <c r="P320" s="159">
        <v>6.3E-2</v>
      </c>
      <c r="Q320" s="159">
        <f>ROUND(E320*P320,2)</f>
        <v>0.44</v>
      </c>
      <c r="R320" s="159"/>
      <c r="S320" s="159" t="s">
        <v>223</v>
      </c>
      <c r="T320" s="159" t="s">
        <v>224</v>
      </c>
      <c r="U320" s="159">
        <v>0.71799999999999997</v>
      </c>
      <c r="V320" s="159">
        <f>ROUND(E320*U320,2)</f>
        <v>5.07</v>
      </c>
      <c r="W320" s="159"/>
      <c r="X320" s="159" t="s">
        <v>268</v>
      </c>
      <c r="Y320" s="150"/>
      <c r="Z320" s="150"/>
      <c r="AA320" s="150"/>
      <c r="AB320" s="150"/>
      <c r="AC320" s="150"/>
      <c r="AD320" s="150"/>
      <c r="AE320" s="150"/>
      <c r="AF320" s="150"/>
      <c r="AG320" s="150" t="s">
        <v>269</v>
      </c>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row>
    <row r="321" spans="1:60" outlineLevel="1" x14ac:dyDescent="0.25">
      <c r="A321" s="157"/>
      <c r="B321" s="158"/>
      <c r="C321" s="191" t="s">
        <v>717</v>
      </c>
      <c r="D321" s="189"/>
      <c r="E321" s="190">
        <v>2.6</v>
      </c>
      <c r="F321" s="159"/>
      <c r="G321" s="159"/>
      <c r="H321" s="159"/>
      <c r="I321" s="159"/>
      <c r="J321" s="159"/>
      <c r="K321" s="159"/>
      <c r="L321" s="159"/>
      <c r="M321" s="159"/>
      <c r="N321" s="159"/>
      <c r="O321" s="159"/>
      <c r="P321" s="159"/>
      <c r="Q321" s="159"/>
      <c r="R321" s="159"/>
      <c r="S321" s="159"/>
      <c r="T321" s="159"/>
      <c r="U321" s="159"/>
      <c r="V321" s="159"/>
      <c r="W321" s="159"/>
      <c r="X321" s="159"/>
      <c r="Y321" s="150"/>
      <c r="Z321" s="150"/>
      <c r="AA321" s="150"/>
      <c r="AB321" s="150"/>
      <c r="AC321" s="150"/>
      <c r="AD321" s="150"/>
      <c r="AE321" s="150"/>
      <c r="AF321" s="150"/>
      <c r="AG321" s="150" t="s">
        <v>334</v>
      </c>
      <c r="AH321" s="150">
        <v>0</v>
      </c>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row>
    <row r="322" spans="1:60" outlineLevel="1" x14ac:dyDescent="0.25">
      <c r="A322" s="157"/>
      <c r="B322" s="158"/>
      <c r="C322" s="191" t="s">
        <v>718</v>
      </c>
      <c r="D322" s="189"/>
      <c r="E322" s="190">
        <v>2.38</v>
      </c>
      <c r="F322" s="159"/>
      <c r="G322" s="159"/>
      <c r="H322" s="159"/>
      <c r="I322" s="159"/>
      <c r="J322" s="159"/>
      <c r="K322" s="159"/>
      <c r="L322" s="159"/>
      <c r="M322" s="159"/>
      <c r="N322" s="159"/>
      <c r="O322" s="159"/>
      <c r="P322" s="159"/>
      <c r="Q322" s="159"/>
      <c r="R322" s="159"/>
      <c r="S322" s="159"/>
      <c r="T322" s="159"/>
      <c r="U322" s="159"/>
      <c r="V322" s="159"/>
      <c r="W322" s="159"/>
      <c r="X322" s="159"/>
      <c r="Y322" s="150"/>
      <c r="Z322" s="150"/>
      <c r="AA322" s="150"/>
      <c r="AB322" s="150"/>
      <c r="AC322" s="150"/>
      <c r="AD322" s="150"/>
      <c r="AE322" s="150"/>
      <c r="AF322" s="150"/>
      <c r="AG322" s="150" t="s">
        <v>334</v>
      </c>
      <c r="AH322" s="150">
        <v>0</v>
      </c>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row>
    <row r="323" spans="1:60" outlineLevel="1" x14ac:dyDescent="0.25">
      <c r="A323" s="157"/>
      <c r="B323" s="158"/>
      <c r="C323" s="191" t="s">
        <v>719</v>
      </c>
      <c r="D323" s="189"/>
      <c r="E323" s="190">
        <v>2.0699999999999998</v>
      </c>
      <c r="F323" s="159"/>
      <c r="G323" s="159"/>
      <c r="H323" s="159"/>
      <c r="I323" s="159"/>
      <c r="J323" s="159"/>
      <c r="K323" s="159"/>
      <c r="L323" s="159"/>
      <c r="M323" s="159"/>
      <c r="N323" s="159"/>
      <c r="O323" s="159"/>
      <c r="P323" s="159"/>
      <c r="Q323" s="159"/>
      <c r="R323" s="159"/>
      <c r="S323" s="159"/>
      <c r="T323" s="159"/>
      <c r="U323" s="159"/>
      <c r="V323" s="159"/>
      <c r="W323" s="159"/>
      <c r="X323" s="159"/>
      <c r="Y323" s="150"/>
      <c r="Z323" s="150"/>
      <c r="AA323" s="150"/>
      <c r="AB323" s="150"/>
      <c r="AC323" s="150"/>
      <c r="AD323" s="150"/>
      <c r="AE323" s="150"/>
      <c r="AF323" s="150"/>
      <c r="AG323" s="150" t="s">
        <v>334</v>
      </c>
      <c r="AH323" s="150">
        <v>0</v>
      </c>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row>
    <row r="324" spans="1:60" outlineLevel="1" x14ac:dyDescent="0.25">
      <c r="A324" s="167">
        <v>110</v>
      </c>
      <c r="B324" s="168" t="s">
        <v>720</v>
      </c>
      <c r="C324" s="177" t="s">
        <v>721</v>
      </c>
      <c r="D324" s="169" t="s">
        <v>288</v>
      </c>
      <c r="E324" s="170">
        <v>8.8000000000000007</v>
      </c>
      <c r="F324" s="171">
        <f>H324+J324</f>
        <v>0</v>
      </c>
      <c r="G324" s="171">
        <f>ROUND(E324*F324,2)</f>
        <v>0</v>
      </c>
      <c r="H324" s="172"/>
      <c r="I324" s="171">
        <f>ROUND(E324*H324,2)</f>
        <v>0</v>
      </c>
      <c r="J324" s="172"/>
      <c r="K324" s="171">
        <f>ROUND(E324*J324,2)</f>
        <v>0</v>
      </c>
      <c r="L324" s="171">
        <v>15</v>
      </c>
      <c r="M324" s="173">
        <f>G324*(1+L324/100)</f>
        <v>0</v>
      </c>
      <c r="N324" s="159">
        <v>4.8999999999999998E-4</v>
      </c>
      <c r="O324" s="159">
        <f>ROUND(E324*N324,2)</f>
        <v>0</v>
      </c>
      <c r="P324" s="159">
        <v>8.1000000000000003E-2</v>
      </c>
      <c r="Q324" s="159">
        <f>ROUND(E324*P324,2)</f>
        <v>0.71</v>
      </c>
      <c r="R324" s="159"/>
      <c r="S324" s="159" t="s">
        <v>223</v>
      </c>
      <c r="T324" s="159" t="s">
        <v>224</v>
      </c>
      <c r="U324" s="159">
        <v>0.81200000000000006</v>
      </c>
      <c r="V324" s="159">
        <f>ROUND(E324*U324,2)</f>
        <v>7.15</v>
      </c>
      <c r="W324" s="159"/>
      <c r="X324" s="159" t="s">
        <v>268</v>
      </c>
      <c r="Y324" s="150"/>
      <c r="Z324" s="150"/>
      <c r="AA324" s="150"/>
      <c r="AB324" s="150"/>
      <c r="AC324" s="150"/>
      <c r="AD324" s="150"/>
      <c r="AE324" s="150"/>
      <c r="AF324" s="150"/>
      <c r="AG324" s="150" t="s">
        <v>332</v>
      </c>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row>
    <row r="325" spans="1:60" outlineLevel="1" x14ac:dyDescent="0.25">
      <c r="A325" s="157"/>
      <c r="B325" s="158"/>
      <c r="C325" s="287" t="s">
        <v>722</v>
      </c>
      <c r="D325" s="288"/>
      <c r="E325" s="288"/>
      <c r="F325" s="288"/>
      <c r="G325" s="288"/>
      <c r="H325" s="159"/>
      <c r="I325" s="159"/>
      <c r="J325" s="159"/>
      <c r="K325" s="159"/>
      <c r="L325" s="159"/>
      <c r="M325" s="159"/>
      <c r="N325" s="159"/>
      <c r="O325" s="159"/>
      <c r="P325" s="159"/>
      <c r="Q325" s="159"/>
      <c r="R325" s="159"/>
      <c r="S325" s="159"/>
      <c r="T325" s="159"/>
      <c r="U325" s="159"/>
      <c r="V325" s="159"/>
      <c r="W325" s="159"/>
      <c r="X325" s="159"/>
      <c r="Y325" s="150"/>
      <c r="Z325" s="150"/>
      <c r="AA325" s="150"/>
      <c r="AB325" s="150"/>
      <c r="AC325" s="150"/>
      <c r="AD325" s="150"/>
      <c r="AE325" s="150"/>
      <c r="AF325" s="150"/>
      <c r="AG325" s="150" t="s">
        <v>228</v>
      </c>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row>
    <row r="326" spans="1:60" outlineLevel="1" x14ac:dyDescent="0.25">
      <c r="A326" s="157"/>
      <c r="B326" s="158"/>
      <c r="C326" s="191" t="s">
        <v>723</v>
      </c>
      <c r="D326" s="189"/>
      <c r="E326" s="190">
        <v>8.8000000000000007</v>
      </c>
      <c r="F326" s="159"/>
      <c r="G326" s="159"/>
      <c r="H326" s="159"/>
      <c r="I326" s="159"/>
      <c r="J326" s="159"/>
      <c r="K326" s="159"/>
      <c r="L326" s="159"/>
      <c r="M326" s="159"/>
      <c r="N326" s="159"/>
      <c r="O326" s="159"/>
      <c r="P326" s="159"/>
      <c r="Q326" s="159"/>
      <c r="R326" s="159"/>
      <c r="S326" s="159"/>
      <c r="T326" s="159"/>
      <c r="U326" s="159"/>
      <c r="V326" s="159"/>
      <c r="W326" s="159"/>
      <c r="X326" s="159"/>
      <c r="Y326" s="150"/>
      <c r="Z326" s="150"/>
      <c r="AA326" s="150"/>
      <c r="AB326" s="150"/>
      <c r="AC326" s="150"/>
      <c r="AD326" s="150"/>
      <c r="AE326" s="150"/>
      <c r="AF326" s="150"/>
      <c r="AG326" s="150" t="s">
        <v>334</v>
      </c>
      <c r="AH326" s="150">
        <v>0</v>
      </c>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row>
    <row r="327" spans="1:60" outlineLevel="1" x14ac:dyDescent="0.25">
      <c r="A327" s="167">
        <v>111</v>
      </c>
      <c r="B327" s="168" t="s">
        <v>724</v>
      </c>
      <c r="C327" s="177" t="s">
        <v>725</v>
      </c>
      <c r="D327" s="169" t="s">
        <v>318</v>
      </c>
      <c r="E327" s="170">
        <v>362</v>
      </c>
      <c r="F327" s="171">
        <f>H327+J327</f>
        <v>0</v>
      </c>
      <c r="G327" s="171">
        <f>ROUND(E327*F327,2)</f>
        <v>0</v>
      </c>
      <c r="H327" s="172"/>
      <c r="I327" s="171">
        <f>ROUND(E327*H327,2)</f>
        <v>0</v>
      </c>
      <c r="J327" s="172"/>
      <c r="K327" s="171">
        <f>ROUND(E327*J327,2)</f>
        <v>0</v>
      </c>
      <c r="L327" s="171">
        <v>15</v>
      </c>
      <c r="M327" s="173">
        <f>G327*(1+L327/100)</f>
        <v>0</v>
      </c>
      <c r="N327" s="159">
        <v>0</v>
      </c>
      <c r="O327" s="159">
        <f>ROUND(E327*N327,2)</f>
        <v>0</v>
      </c>
      <c r="P327" s="159">
        <v>0.05</v>
      </c>
      <c r="Q327" s="159">
        <f>ROUND(E327*P327,2)</f>
        <v>18.100000000000001</v>
      </c>
      <c r="R327" s="159"/>
      <c r="S327" s="159" t="s">
        <v>223</v>
      </c>
      <c r="T327" s="159" t="s">
        <v>224</v>
      </c>
      <c r="U327" s="159">
        <v>0.46200000000000002</v>
      </c>
      <c r="V327" s="159">
        <f>ROUND(E327*U327,2)</f>
        <v>167.24</v>
      </c>
      <c r="W327" s="159"/>
      <c r="X327" s="159" t="s">
        <v>268</v>
      </c>
      <c r="Y327" s="150"/>
      <c r="Z327" s="150"/>
      <c r="AA327" s="150"/>
      <c r="AB327" s="150"/>
      <c r="AC327" s="150"/>
      <c r="AD327" s="150"/>
      <c r="AE327" s="150"/>
      <c r="AF327" s="150"/>
      <c r="AG327" s="150" t="s">
        <v>332</v>
      </c>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row>
    <row r="328" spans="1:60" ht="30.6" outlineLevel="1" x14ac:dyDescent="0.25">
      <c r="A328" s="157"/>
      <c r="B328" s="158"/>
      <c r="C328" s="191" t="s">
        <v>726</v>
      </c>
      <c r="D328" s="189"/>
      <c r="E328" s="190">
        <v>222.55</v>
      </c>
      <c r="F328" s="159"/>
      <c r="G328" s="159"/>
      <c r="H328" s="159"/>
      <c r="I328" s="159"/>
      <c r="J328" s="159"/>
      <c r="K328" s="159"/>
      <c r="L328" s="159"/>
      <c r="M328" s="159"/>
      <c r="N328" s="159"/>
      <c r="O328" s="159"/>
      <c r="P328" s="159"/>
      <c r="Q328" s="159"/>
      <c r="R328" s="159"/>
      <c r="S328" s="159"/>
      <c r="T328" s="159"/>
      <c r="U328" s="159"/>
      <c r="V328" s="159"/>
      <c r="W328" s="159"/>
      <c r="X328" s="159"/>
      <c r="Y328" s="150"/>
      <c r="Z328" s="150"/>
      <c r="AA328" s="150"/>
      <c r="AB328" s="150"/>
      <c r="AC328" s="150"/>
      <c r="AD328" s="150"/>
      <c r="AE328" s="150"/>
      <c r="AF328" s="150"/>
      <c r="AG328" s="150" t="s">
        <v>334</v>
      </c>
      <c r="AH328" s="150">
        <v>0</v>
      </c>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row>
    <row r="329" spans="1:60" outlineLevel="1" x14ac:dyDescent="0.25">
      <c r="A329" s="157"/>
      <c r="B329" s="158"/>
      <c r="C329" s="191" t="s">
        <v>727</v>
      </c>
      <c r="D329" s="189"/>
      <c r="E329" s="190">
        <v>139.44999999999999</v>
      </c>
      <c r="F329" s="159"/>
      <c r="G329" s="159"/>
      <c r="H329" s="159"/>
      <c r="I329" s="159"/>
      <c r="J329" s="159"/>
      <c r="K329" s="159"/>
      <c r="L329" s="159"/>
      <c r="M329" s="159"/>
      <c r="N329" s="159"/>
      <c r="O329" s="159"/>
      <c r="P329" s="159"/>
      <c r="Q329" s="159"/>
      <c r="R329" s="159"/>
      <c r="S329" s="159"/>
      <c r="T329" s="159"/>
      <c r="U329" s="159"/>
      <c r="V329" s="159"/>
      <c r="W329" s="159"/>
      <c r="X329" s="159"/>
      <c r="Y329" s="150"/>
      <c r="Z329" s="150"/>
      <c r="AA329" s="150"/>
      <c r="AB329" s="150"/>
      <c r="AC329" s="150"/>
      <c r="AD329" s="150"/>
      <c r="AE329" s="150"/>
      <c r="AF329" s="150"/>
      <c r="AG329" s="150" t="s">
        <v>334</v>
      </c>
      <c r="AH329" s="150">
        <v>0</v>
      </c>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row>
    <row r="330" spans="1:60" outlineLevel="1" x14ac:dyDescent="0.25">
      <c r="A330" s="167">
        <v>112</v>
      </c>
      <c r="B330" s="168" t="s">
        <v>728</v>
      </c>
      <c r="C330" s="177" t="s">
        <v>729</v>
      </c>
      <c r="D330" s="169" t="s">
        <v>318</v>
      </c>
      <c r="E330" s="170">
        <v>136.06020000000001</v>
      </c>
      <c r="F330" s="171">
        <f>H330+J330</f>
        <v>0</v>
      </c>
      <c r="G330" s="171">
        <f>ROUND(E330*F330,2)</f>
        <v>0</v>
      </c>
      <c r="H330" s="172"/>
      <c r="I330" s="171">
        <f>ROUND(E330*H330,2)</f>
        <v>0</v>
      </c>
      <c r="J330" s="172"/>
      <c r="K330" s="171">
        <f>ROUND(E330*J330,2)</f>
        <v>0</v>
      </c>
      <c r="L330" s="171">
        <v>15</v>
      </c>
      <c r="M330" s="173">
        <f>G330*(1+L330/100)</f>
        <v>0</v>
      </c>
      <c r="N330" s="159">
        <v>0</v>
      </c>
      <c r="O330" s="159">
        <f>ROUND(E330*N330,2)</f>
        <v>0</v>
      </c>
      <c r="P330" s="159">
        <v>4.5999999999999999E-2</v>
      </c>
      <c r="Q330" s="159">
        <f>ROUND(E330*P330,2)</f>
        <v>6.26</v>
      </c>
      <c r="R330" s="159"/>
      <c r="S330" s="159" t="s">
        <v>223</v>
      </c>
      <c r="T330" s="159" t="s">
        <v>224</v>
      </c>
      <c r="U330" s="159">
        <v>0.26</v>
      </c>
      <c r="V330" s="159">
        <f>ROUND(E330*U330,2)</f>
        <v>35.380000000000003</v>
      </c>
      <c r="W330" s="159"/>
      <c r="X330" s="159" t="s">
        <v>268</v>
      </c>
      <c r="Y330" s="150"/>
      <c r="Z330" s="150"/>
      <c r="AA330" s="150"/>
      <c r="AB330" s="150"/>
      <c r="AC330" s="150"/>
      <c r="AD330" s="150"/>
      <c r="AE330" s="150"/>
      <c r="AF330" s="150"/>
      <c r="AG330" s="150" t="s">
        <v>269</v>
      </c>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row>
    <row r="331" spans="1:60" ht="20.399999999999999" outlineLevel="1" x14ac:dyDescent="0.25">
      <c r="A331" s="157"/>
      <c r="B331" s="158"/>
      <c r="C331" s="191" t="s">
        <v>730</v>
      </c>
      <c r="D331" s="189"/>
      <c r="E331" s="190">
        <v>66.09</v>
      </c>
      <c r="F331" s="159"/>
      <c r="G331" s="159"/>
      <c r="H331" s="159"/>
      <c r="I331" s="159"/>
      <c r="J331" s="159"/>
      <c r="K331" s="159"/>
      <c r="L331" s="159"/>
      <c r="M331" s="159"/>
      <c r="N331" s="159"/>
      <c r="O331" s="159"/>
      <c r="P331" s="159"/>
      <c r="Q331" s="159"/>
      <c r="R331" s="159"/>
      <c r="S331" s="159"/>
      <c r="T331" s="159"/>
      <c r="U331" s="159"/>
      <c r="V331" s="159"/>
      <c r="W331" s="159"/>
      <c r="X331" s="159"/>
      <c r="Y331" s="150"/>
      <c r="Z331" s="150"/>
      <c r="AA331" s="150"/>
      <c r="AB331" s="150"/>
      <c r="AC331" s="150"/>
      <c r="AD331" s="150"/>
      <c r="AE331" s="150"/>
      <c r="AF331" s="150"/>
      <c r="AG331" s="150" t="s">
        <v>334</v>
      </c>
      <c r="AH331" s="150">
        <v>0</v>
      </c>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row>
    <row r="332" spans="1:60" ht="20.399999999999999" outlineLevel="1" x14ac:dyDescent="0.25">
      <c r="A332" s="157"/>
      <c r="B332" s="158"/>
      <c r="C332" s="191" t="s">
        <v>731</v>
      </c>
      <c r="D332" s="189"/>
      <c r="E332" s="190">
        <v>69.97</v>
      </c>
      <c r="F332" s="159"/>
      <c r="G332" s="159"/>
      <c r="H332" s="159"/>
      <c r="I332" s="159"/>
      <c r="J332" s="159"/>
      <c r="K332" s="159"/>
      <c r="L332" s="159"/>
      <c r="M332" s="159"/>
      <c r="N332" s="159"/>
      <c r="O332" s="159"/>
      <c r="P332" s="159"/>
      <c r="Q332" s="159"/>
      <c r="R332" s="159"/>
      <c r="S332" s="159"/>
      <c r="T332" s="159"/>
      <c r="U332" s="159"/>
      <c r="V332" s="159"/>
      <c r="W332" s="159"/>
      <c r="X332" s="159"/>
      <c r="Y332" s="150"/>
      <c r="Z332" s="150"/>
      <c r="AA332" s="150"/>
      <c r="AB332" s="150"/>
      <c r="AC332" s="150"/>
      <c r="AD332" s="150"/>
      <c r="AE332" s="150"/>
      <c r="AF332" s="150"/>
      <c r="AG332" s="150" t="s">
        <v>334</v>
      </c>
      <c r="AH332" s="150">
        <v>0</v>
      </c>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row>
    <row r="333" spans="1:60" outlineLevel="1" x14ac:dyDescent="0.25">
      <c r="A333" s="167">
        <v>113</v>
      </c>
      <c r="B333" s="168" t="s">
        <v>732</v>
      </c>
      <c r="C333" s="177" t="s">
        <v>733</v>
      </c>
      <c r="D333" s="169" t="s">
        <v>318</v>
      </c>
      <c r="E333" s="170">
        <v>135.9288</v>
      </c>
      <c r="F333" s="171">
        <f>H333+J333</f>
        <v>0</v>
      </c>
      <c r="G333" s="171">
        <f>ROUND(E333*F333,2)</f>
        <v>0</v>
      </c>
      <c r="H333" s="172"/>
      <c r="I333" s="171">
        <f>ROUND(E333*H333,2)</f>
        <v>0</v>
      </c>
      <c r="J333" s="172"/>
      <c r="K333" s="171">
        <f>ROUND(E333*J333,2)</f>
        <v>0</v>
      </c>
      <c r="L333" s="171">
        <v>15</v>
      </c>
      <c r="M333" s="173">
        <f>G333*(1+L333/100)</f>
        <v>0</v>
      </c>
      <c r="N333" s="159">
        <v>0</v>
      </c>
      <c r="O333" s="159">
        <f>ROUND(E333*N333,2)</f>
        <v>0</v>
      </c>
      <c r="P333" s="159">
        <v>5.8999999999999997E-2</v>
      </c>
      <c r="Q333" s="159">
        <f>ROUND(E333*P333,2)</f>
        <v>8.02</v>
      </c>
      <c r="R333" s="159"/>
      <c r="S333" s="159" t="s">
        <v>223</v>
      </c>
      <c r="T333" s="159" t="s">
        <v>224</v>
      </c>
      <c r="U333" s="159">
        <v>0.2</v>
      </c>
      <c r="V333" s="159">
        <f>ROUND(E333*U333,2)</f>
        <v>27.19</v>
      </c>
      <c r="W333" s="159"/>
      <c r="X333" s="159" t="s">
        <v>268</v>
      </c>
      <c r="Y333" s="150"/>
      <c r="Z333" s="150"/>
      <c r="AA333" s="150"/>
      <c r="AB333" s="150"/>
      <c r="AC333" s="150"/>
      <c r="AD333" s="150"/>
      <c r="AE333" s="150"/>
      <c r="AF333" s="150"/>
      <c r="AG333" s="150" t="s">
        <v>269</v>
      </c>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row>
    <row r="334" spans="1:60" outlineLevel="1" x14ac:dyDescent="0.25">
      <c r="A334" s="157"/>
      <c r="B334" s="158"/>
      <c r="C334" s="191" t="s">
        <v>734</v>
      </c>
      <c r="D334" s="189"/>
      <c r="E334" s="190">
        <v>97.59</v>
      </c>
      <c r="F334" s="159"/>
      <c r="G334" s="159"/>
      <c r="H334" s="159"/>
      <c r="I334" s="159"/>
      <c r="J334" s="159"/>
      <c r="K334" s="159"/>
      <c r="L334" s="159"/>
      <c r="M334" s="159"/>
      <c r="N334" s="159"/>
      <c r="O334" s="159"/>
      <c r="P334" s="159"/>
      <c r="Q334" s="159"/>
      <c r="R334" s="159"/>
      <c r="S334" s="159"/>
      <c r="T334" s="159"/>
      <c r="U334" s="159"/>
      <c r="V334" s="159"/>
      <c r="W334" s="159"/>
      <c r="X334" s="159"/>
      <c r="Y334" s="150"/>
      <c r="Z334" s="150"/>
      <c r="AA334" s="150"/>
      <c r="AB334" s="150"/>
      <c r="AC334" s="150"/>
      <c r="AD334" s="150"/>
      <c r="AE334" s="150"/>
      <c r="AF334" s="150"/>
      <c r="AG334" s="150" t="s">
        <v>334</v>
      </c>
      <c r="AH334" s="150">
        <v>0</v>
      </c>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row>
    <row r="335" spans="1:60" outlineLevel="1" x14ac:dyDescent="0.25">
      <c r="A335" s="157"/>
      <c r="B335" s="158"/>
      <c r="C335" s="191" t="s">
        <v>735</v>
      </c>
      <c r="D335" s="189"/>
      <c r="E335" s="190">
        <v>62.34</v>
      </c>
      <c r="F335" s="159"/>
      <c r="G335" s="159"/>
      <c r="H335" s="159"/>
      <c r="I335" s="159"/>
      <c r="J335" s="159"/>
      <c r="K335" s="159"/>
      <c r="L335" s="159"/>
      <c r="M335" s="159"/>
      <c r="N335" s="159"/>
      <c r="O335" s="159"/>
      <c r="P335" s="159"/>
      <c r="Q335" s="159"/>
      <c r="R335" s="159"/>
      <c r="S335" s="159"/>
      <c r="T335" s="159"/>
      <c r="U335" s="159"/>
      <c r="V335" s="159"/>
      <c r="W335" s="159"/>
      <c r="X335" s="159"/>
      <c r="Y335" s="150"/>
      <c r="Z335" s="150"/>
      <c r="AA335" s="150"/>
      <c r="AB335" s="150"/>
      <c r="AC335" s="150"/>
      <c r="AD335" s="150"/>
      <c r="AE335" s="150"/>
      <c r="AF335" s="150"/>
      <c r="AG335" s="150" t="s">
        <v>334</v>
      </c>
      <c r="AH335" s="150">
        <v>0</v>
      </c>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row>
    <row r="336" spans="1:60" outlineLevel="1" x14ac:dyDescent="0.25">
      <c r="A336" s="157"/>
      <c r="B336" s="158"/>
      <c r="C336" s="191" t="s">
        <v>553</v>
      </c>
      <c r="D336" s="189"/>
      <c r="E336" s="190">
        <v>-24</v>
      </c>
      <c r="F336" s="159"/>
      <c r="G336" s="159"/>
      <c r="H336" s="159"/>
      <c r="I336" s="159"/>
      <c r="J336" s="159"/>
      <c r="K336" s="159"/>
      <c r="L336" s="159"/>
      <c r="M336" s="159"/>
      <c r="N336" s="159"/>
      <c r="O336" s="159"/>
      <c r="P336" s="159"/>
      <c r="Q336" s="159"/>
      <c r="R336" s="159"/>
      <c r="S336" s="159"/>
      <c r="T336" s="159"/>
      <c r="U336" s="159"/>
      <c r="V336" s="159"/>
      <c r="W336" s="159"/>
      <c r="X336" s="159"/>
      <c r="Y336" s="150"/>
      <c r="Z336" s="150"/>
      <c r="AA336" s="150"/>
      <c r="AB336" s="150"/>
      <c r="AC336" s="150"/>
      <c r="AD336" s="150"/>
      <c r="AE336" s="150"/>
      <c r="AF336" s="150"/>
      <c r="AG336" s="150" t="s">
        <v>334</v>
      </c>
      <c r="AH336" s="150">
        <v>0</v>
      </c>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row>
    <row r="337" spans="1:60" ht="20.399999999999999" outlineLevel="1" x14ac:dyDescent="0.25">
      <c r="A337" s="181">
        <v>114</v>
      </c>
      <c r="B337" s="182" t="s">
        <v>736</v>
      </c>
      <c r="C337" s="188" t="s">
        <v>737</v>
      </c>
      <c r="D337" s="183" t="s">
        <v>318</v>
      </c>
      <c r="E337" s="184">
        <v>24.6</v>
      </c>
      <c r="F337" s="185">
        <f t="shared" ref="F337:F342" si="8">H337+J337</f>
        <v>0</v>
      </c>
      <c r="G337" s="185">
        <f t="shared" ref="G337:G342" si="9">ROUND(E337*F337,2)</f>
        <v>0</v>
      </c>
      <c r="H337" s="186"/>
      <c r="I337" s="185">
        <f t="shared" ref="I337:I342" si="10">ROUND(E337*H337,2)</f>
        <v>0</v>
      </c>
      <c r="J337" s="186"/>
      <c r="K337" s="185">
        <f t="shared" ref="K337:K342" si="11">ROUND(E337*J337,2)</f>
        <v>0</v>
      </c>
      <c r="L337" s="185">
        <v>15</v>
      </c>
      <c r="M337" s="187">
        <f t="shared" ref="M337:M342" si="12">G337*(1+L337/100)</f>
        <v>0</v>
      </c>
      <c r="N337" s="159">
        <v>0</v>
      </c>
      <c r="O337" s="159">
        <f t="shared" ref="O337:O342" si="13">ROUND(E337*N337,2)</f>
        <v>0</v>
      </c>
      <c r="P337" s="159">
        <v>0.01</v>
      </c>
      <c r="Q337" s="159">
        <f t="shared" ref="Q337:Q342" si="14">ROUND(E337*P337,2)</f>
        <v>0.25</v>
      </c>
      <c r="R337" s="159"/>
      <c r="S337" s="159" t="s">
        <v>223</v>
      </c>
      <c r="T337" s="159" t="s">
        <v>224</v>
      </c>
      <c r="U337" s="159">
        <v>7.0000000000000007E-2</v>
      </c>
      <c r="V337" s="159">
        <f t="shared" ref="V337:V342" si="15">ROUND(E337*U337,2)</f>
        <v>1.72</v>
      </c>
      <c r="W337" s="159"/>
      <c r="X337" s="159" t="s">
        <v>268</v>
      </c>
      <c r="Y337" s="150"/>
      <c r="Z337" s="150"/>
      <c r="AA337" s="150"/>
      <c r="AB337" s="150"/>
      <c r="AC337" s="150"/>
      <c r="AD337" s="150"/>
      <c r="AE337" s="150"/>
      <c r="AF337" s="150"/>
      <c r="AG337" s="150" t="s">
        <v>332</v>
      </c>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row>
    <row r="338" spans="1:60" outlineLevel="1" x14ac:dyDescent="0.25">
      <c r="A338" s="181">
        <v>115</v>
      </c>
      <c r="B338" s="182" t="s">
        <v>738</v>
      </c>
      <c r="C338" s="188" t="s">
        <v>739</v>
      </c>
      <c r="D338" s="183" t="s">
        <v>740</v>
      </c>
      <c r="E338" s="184">
        <v>2</v>
      </c>
      <c r="F338" s="185">
        <f t="shared" si="8"/>
        <v>0</v>
      </c>
      <c r="G338" s="185">
        <f t="shared" si="9"/>
        <v>0</v>
      </c>
      <c r="H338" s="186"/>
      <c r="I338" s="185">
        <f t="shared" si="10"/>
        <v>0</v>
      </c>
      <c r="J338" s="186"/>
      <c r="K338" s="185">
        <f t="shared" si="11"/>
        <v>0</v>
      </c>
      <c r="L338" s="185">
        <v>15</v>
      </c>
      <c r="M338" s="187">
        <f t="shared" si="12"/>
        <v>0</v>
      </c>
      <c r="N338" s="159">
        <v>0</v>
      </c>
      <c r="O338" s="159">
        <f t="shared" si="13"/>
        <v>0</v>
      </c>
      <c r="P338" s="159">
        <v>0.02</v>
      </c>
      <c r="Q338" s="159">
        <f t="shared" si="14"/>
        <v>0.04</v>
      </c>
      <c r="R338" s="159"/>
      <c r="S338" s="159" t="s">
        <v>223</v>
      </c>
      <c r="T338" s="159" t="s">
        <v>224</v>
      </c>
      <c r="U338" s="159">
        <v>0.59</v>
      </c>
      <c r="V338" s="159">
        <f t="shared" si="15"/>
        <v>1.18</v>
      </c>
      <c r="W338" s="159"/>
      <c r="X338" s="159" t="s">
        <v>268</v>
      </c>
      <c r="Y338" s="150"/>
      <c r="Z338" s="150"/>
      <c r="AA338" s="150"/>
      <c r="AB338" s="150"/>
      <c r="AC338" s="150"/>
      <c r="AD338" s="150"/>
      <c r="AE338" s="150"/>
      <c r="AF338" s="150"/>
      <c r="AG338" s="150" t="s">
        <v>269</v>
      </c>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row>
    <row r="339" spans="1:60" outlineLevel="1" x14ac:dyDescent="0.25">
      <c r="A339" s="181">
        <v>116</v>
      </c>
      <c r="B339" s="182" t="s">
        <v>741</v>
      </c>
      <c r="C339" s="188" t="s">
        <v>742</v>
      </c>
      <c r="D339" s="183" t="s">
        <v>740</v>
      </c>
      <c r="E339" s="184">
        <v>3</v>
      </c>
      <c r="F339" s="185">
        <f t="shared" si="8"/>
        <v>0</v>
      </c>
      <c r="G339" s="185">
        <f t="shared" si="9"/>
        <v>0</v>
      </c>
      <c r="H339" s="186"/>
      <c r="I339" s="185">
        <f t="shared" si="10"/>
        <v>0</v>
      </c>
      <c r="J339" s="186"/>
      <c r="K339" s="185">
        <f t="shared" si="11"/>
        <v>0</v>
      </c>
      <c r="L339" s="185">
        <v>15</v>
      </c>
      <c r="M339" s="187">
        <f t="shared" si="12"/>
        <v>0</v>
      </c>
      <c r="N339" s="159">
        <v>0</v>
      </c>
      <c r="O339" s="159">
        <f t="shared" si="13"/>
        <v>0</v>
      </c>
      <c r="P339" s="159">
        <v>1.9460000000000002E-2</v>
      </c>
      <c r="Q339" s="159">
        <f t="shared" si="14"/>
        <v>0.06</v>
      </c>
      <c r="R339" s="159"/>
      <c r="S339" s="159" t="s">
        <v>223</v>
      </c>
      <c r="T339" s="159" t="s">
        <v>224</v>
      </c>
      <c r="U339" s="159">
        <v>0.38200000000000001</v>
      </c>
      <c r="V339" s="159">
        <f t="shared" si="15"/>
        <v>1.1499999999999999</v>
      </c>
      <c r="W339" s="159"/>
      <c r="X339" s="159" t="s">
        <v>268</v>
      </c>
      <c r="Y339" s="150"/>
      <c r="Z339" s="150"/>
      <c r="AA339" s="150"/>
      <c r="AB339" s="150"/>
      <c r="AC339" s="150"/>
      <c r="AD339" s="150"/>
      <c r="AE339" s="150"/>
      <c r="AF339" s="150"/>
      <c r="AG339" s="150" t="s">
        <v>269</v>
      </c>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row>
    <row r="340" spans="1:60" outlineLevel="1" x14ac:dyDescent="0.25">
      <c r="A340" s="181">
        <v>117</v>
      </c>
      <c r="B340" s="182" t="s">
        <v>743</v>
      </c>
      <c r="C340" s="188" t="s">
        <v>744</v>
      </c>
      <c r="D340" s="183" t="s">
        <v>740</v>
      </c>
      <c r="E340" s="184">
        <v>3</v>
      </c>
      <c r="F340" s="185">
        <f t="shared" si="8"/>
        <v>0</v>
      </c>
      <c r="G340" s="185">
        <f t="shared" si="9"/>
        <v>0</v>
      </c>
      <c r="H340" s="186"/>
      <c r="I340" s="185">
        <f t="shared" si="10"/>
        <v>0</v>
      </c>
      <c r="J340" s="186"/>
      <c r="K340" s="185">
        <f t="shared" si="11"/>
        <v>0</v>
      </c>
      <c r="L340" s="185">
        <v>15</v>
      </c>
      <c r="M340" s="187">
        <f t="shared" si="12"/>
        <v>0</v>
      </c>
      <c r="N340" s="159">
        <v>0</v>
      </c>
      <c r="O340" s="159">
        <f t="shared" si="13"/>
        <v>0</v>
      </c>
      <c r="P340" s="159">
        <v>1.56E-3</v>
      </c>
      <c r="Q340" s="159">
        <f t="shared" si="14"/>
        <v>0</v>
      </c>
      <c r="R340" s="159"/>
      <c r="S340" s="159" t="s">
        <v>223</v>
      </c>
      <c r="T340" s="159" t="s">
        <v>224</v>
      </c>
      <c r="U340" s="159">
        <v>0.217</v>
      </c>
      <c r="V340" s="159">
        <f t="shared" si="15"/>
        <v>0.65</v>
      </c>
      <c r="W340" s="159"/>
      <c r="X340" s="159" t="s">
        <v>268</v>
      </c>
      <c r="Y340" s="150"/>
      <c r="Z340" s="150"/>
      <c r="AA340" s="150"/>
      <c r="AB340" s="150"/>
      <c r="AC340" s="150"/>
      <c r="AD340" s="150"/>
      <c r="AE340" s="150"/>
      <c r="AF340" s="150"/>
      <c r="AG340" s="150" t="s">
        <v>269</v>
      </c>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row>
    <row r="341" spans="1:60" outlineLevel="1" x14ac:dyDescent="0.25">
      <c r="A341" s="181">
        <v>118</v>
      </c>
      <c r="B341" s="182" t="s">
        <v>745</v>
      </c>
      <c r="C341" s="188" t="s">
        <v>746</v>
      </c>
      <c r="D341" s="183" t="s">
        <v>318</v>
      </c>
      <c r="E341" s="184">
        <v>61.38</v>
      </c>
      <c r="F341" s="185">
        <f t="shared" si="8"/>
        <v>0</v>
      </c>
      <c r="G341" s="185">
        <f t="shared" si="9"/>
        <v>0</v>
      </c>
      <c r="H341" s="186"/>
      <c r="I341" s="185">
        <f t="shared" si="10"/>
        <v>0</v>
      </c>
      <c r="J341" s="186"/>
      <c r="K341" s="185">
        <f t="shared" si="11"/>
        <v>0</v>
      </c>
      <c r="L341" s="185">
        <v>15</v>
      </c>
      <c r="M341" s="187">
        <f t="shared" si="12"/>
        <v>0</v>
      </c>
      <c r="N341" s="159">
        <v>0</v>
      </c>
      <c r="O341" s="159">
        <f t="shared" si="13"/>
        <v>0</v>
      </c>
      <c r="P341" s="159">
        <v>7.0000000000000001E-3</v>
      </c>
      <c r="Q341" s="159">
        <f t="shared" si="14"/>
        <v>0.43</v>
      </c>
      <c r="R341" s="159"/>
      <c r="S341" s="159" t="s">
        <v>223</v>
      </c>
      <c r="T341" s="159" t="s">
        <v>224</v>
      </c>
      <c r="U341" s="159">
        <v>0.06</v>
      </c>
      <c r="V341" s="159">
        <f t="shared" si="15"/>
        <v>3.68</v>
      </c>
      <c r="W341" s="159"/>
      <c r="X341" s="159" t="s">
        <v>268</v>
      </c>
      <c r="Y341" s="150"/>
      <c r="Z341" s="150"/>
      <c r="AA341" s="150"/>
      <c r="AB341" s="150"/>
      <c r="AC341" s="150"/>
      <c r="AD341" s="150"/>
      <c r="AE341" s="150"/>
      <c r="AF341" s="150"/>
      <c r="AG341" s="150" t="s">
        <v>269</v>
      </c>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row>
    <row r="342" spans="1:60" outlineLevel="1" x14ac:dyDescent="0.25">
      <c r="A342" s="167">
        <v>119</v>
      </c>
      <c r="B342" s="168" t="s">
        <v>747</v>
      </c>
      <c r="C342" s="177" t="s">
        <v>748</v>
      </c>
      <c r="D342" s="169" t="s">
        <v>288</v>
      </c>
      <c r="E342" s="170">
        <v>67.7</v>
      </c>
      <c r="F342" s="171">
        <f t="shared" si="8"/>
        <v>0</v>
      </c>
      <c r="G342" s="171">
        <f t="shared" si="9"/>
        <v>0</v>
      </c>
      <c r="H342" s="172"/>
      <c r="I342" s="171">
        <f t="shared" si="10"/>
        <v>0</v>
      </c>
      <c r="J342" s="172"/>
      <c r="K342" s="171">
        <f t="shared" si="11"/>
        <v>0</v>
      </c>
      <c r="L342" s="171">
        <v>15</v>
      </c>
      <c r="M342" s="173">
        <f t="shared" si="12"/>
        <v>0</v>
      </c>
      <c r="N342" s="159">
        <v>0</v>
      </c>
      <c r="O342" s="159">
        <f t="shared" si="13"/>
        <v>0</v>
      </c>
      <c r="P342" s="159">
        <v>3.3600000000000001E-3</v>
      </c>
      <c r="Q342" s="159">
        <f t="shared" si="14"/>
        <v>0.23</v>
      </c>
      <c r="R342" s="159"/>
      <c r="S342" s="159" t="s">
        <v>223</v>
      </c>
      <c r="T342" s="159" t="s">
        <v>224</v>
      </c>
      <c r="U342" s="159">
        <v>6.9000000000000006E-2</v>
      </c>
      <c r="V342" s="159">
        <f t="shared" si="15"/>
        <v>4.67</v>
      </c>
      <c r="W342" s="159"/>
      <c r="X342" s="159" t="s">
        <v>268</v>
      </c>
      <c r="Y342" s="150"/>
      <c r="Z342" s="150"/>
      <c r="AA342" s="150"/>
      <c r="AB342" s="150"/>
      <c r="AC342" s="150"/>
      <c r="AD342" s="150"/>
      <c r="AE342" s="150"/>
      <c r="AF342" s="150"/>
      <c r="AG342" s="150" t="s">
        <v>269</v>
      </c>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row>
    <row r="343" spans="1:60" outlineLevel="1" x14ac:dyDescent="0.25">
      <c r="A343" s="157"/>
      <c r="B343" s="158"/>
      <c r="C343" s="191" t="s">
        <v>749</v>
      </c>
      <c r="D343" s="189"/>
      <c r="E343" s="190">
        <v>67.7</v>
      </c>
      <c r="F343" s="159"/>
      <c r="G343" s="159"/>
      <c r="H343" s="159"/>
      <c r="I343" s="159"/>
      <c r="J343" s="159"/>
      <c r="K343" s="159"/>
      <c r="L343" s="159"/>
      <c r="M343" s="159"/>
      <c r="N343" s="159"/>
      <c r="O343" s="159"/>
      <c r="P343" s="159"/>
      <c r="Q343" s="159"/>
      <c r="R343" s="159"/>
      <c r="S343" s="159"/>
      <c r="T343" s="159"/>
      <c r="U343" s="159"/>
      <c r="V343" s="159"/>
      <c r="W343" s="159"/>
      <c r="X343" s="159"/>
      <c r="Y343" s="150"/>
      <c r="Z343" s="150"/>
      <c r="AA343" s="150"/>
      <c r="AB343" s="150"/>
      <c r="AC343" s="150"/>
      <c r="AD343" s="150"/>
      <c r="AE343" s="150"/>
      <c r="AF343" s="150"/>
      <c r="AG343" s="150" t="s">
        <v>334</v>
      </c>
      <c r="AH343" s="150">
        <v>0</v>
      </c>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row>
    <row r="344" spans="1:60" outlineLevel="1" x14ac:dyDescent="0.25">
      <c r="A344" s="167">
        <v>120</v>
      </c>
      <c r="B344" s="168" t="s">
        <v>750</v>
      </c>
      <c r="C344" s="177" t="s">
        <v>751</v>
      </c>
      <c r="D344" s="169" t="s">
        <v>288</v>
      </c>
      <c r="E344" s="170">
        <v>32.4</v>
      </c>
      <c r="F344" s="171">
        <f>H344+J344</f>
        <v>0</v>
      </c>
      <c r="G344" s="171">
        <f>ROUND(E344*F344,2)</f>
        <v>0</v>
      </c>
      <c r="H344" s="172"/>
      <c r="I344" s="171">
        <f>ROUND(E344*H344,2)</f>
        <v>0</v>
      </c>
      <c r="J344" s="172"/>
      <c r="K344" s="171">
        <f>ROUND(E344*J344,2)</f>
        <v>0</v>
      </c>
      <c r="L344" s="171">
        <v>15</v>
      </c>
      <c r="M344" s="173">
        <f>G344*(1+L344/100)</f>
        <v>0</v>
      </c>
      <c r="N344" s="159">
        <v>0</v>
      </c>
      <c r="O344" s="159">
        <f>ROUND(E344*N344,2)</f>
        <v>0</v>
      </c>
      <c r="P344" s="159">
        <v>3.5599999999999998E-3</v>
      </c>
      <c r="Q344" s="159">
        <f>ROUND(E344*P344,2)</f>
        <v>0.12</v>
      </c>
      <c r="R344" s="159"/>
      <c r="S344" s="159" t="s">
        <v>223</v>
      </c>
      <c r="T344" s="159" t="s">
        <v>224</v>
      </c>
      <c r="U344" s="159">
        <v>8.0500000000000002E-2</v>
      </c>
      <c r="V344" s="159">
        <f>ROUND(E344*U344,2)</f>
        <v>2.61</v>
      </c>
      <c r="W344" s="159"/>
      <c r="X344" s="159" t="s">
        <v>268</v>
      </c>
      <c r="Y344" s="150"/>
      <c r="Z344" s="150"/>
      <c r="AA344" s="150"/>
      <c r="AB344" s="150"/>
      <c r="AC344" s="150"/>
      <c r="AD344" s="150"/>
      <c r="AE344" s="150"/>
      <c r="AF344" s="150"/>
      <c r="AG344" s="150" t="s">
        <v>269</v>
      </c>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row>
    <row r="345" spans="1:60" outlineLevel="1" x14ac:dyDescent="0.25">
      <c r="A345" s="157"/>
      <c r="B345" s="158"/>
      <c r="C345" s="191" t="s">
        <v>752</v>
      </c>
      <c r="D345" s="189"/>
      <c r="E345" s="190">
        <v>32.4</v>
      </c>
      <c r="F345" s="159"/>
      <c r="G345" s="159"/>
      <c r="H345" s="159"/>
      <c r="I345" s="159"/>
      <c r="J345" s="159"/>
      <c r="K345" s="159"/>
      <c r="L345" s="159"/>
      <c r="M345" s="159"/>
      <c r="N345" s="159"/>
      <c r="O345" s="159"/>
      <c r="P345" s="159"/>
      <c r="Q345" s="159"/>
      <c r="R345" s="159"/>
      <c r="S345" s="159"/>
      <c r="T345" s="159"/>
      <c r="U345" s="159"/>
      <c r="V345" s="159"/>
      <c r="W345" s="159"/>
      <c r="X345" s="159"/>
      <c r="Y345" s="150"/>
      <c r="Z345" s="150"/>
      <c r="AA345" s="150"/>
      <c r="AB345" s="150"/>
      <c r="AC345" s="150"/>
      <c r="AD345" s="150"/>
      <c r="AE345" s="150"/>
      <c r="AF345" s="150"/>
      <c r="AG345" s="150" t="s">
        <v>334</v>
      </c>
      <c r="AH345" s="150">
        <v>0</v>
      </c>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row>
    <row r="346" spans="1:60" outlineLevel="1" x14ac:dyDescent="0.25">
      <c r="A346" s="181">
        <v>121</v>
      </c>
      <c r="B346" s="182" t="s">
        <v>753</v>
      </c>
      <c r="C346" s="188" t="s">
        <v>754</v>
      </c>
      <c r="D346" s="183" t="s">
        <v>318</v>
      </c>
      <c r="E346" s="184">
        <v>256.5</v>
      </c>
      <c r="F346" s="185">
        <f>H346+J346</f>
        <v>0</v>
      </c>
      <c r="G346" s="185">
        <f>ROUND(E346*F346,2)</f>
        <v>0</v>
      </c>
      <c r="H346" s="186"/>
      <c r="I346" s="185">
        <f>ROUND(E346*H346,2)</f>
        <v>0</v>
      </c>
      <c r="J346" s="186"/>
      <c r="K346" s="185">
        <f>ROUND(E346*J346,2)</f>
        <v>0</v>
      </c>
      <c r="L346" s="185">
        <v>15</v>
      </c>
      <c r="M346" s="187">
        <f>G346*(1+L346/100)</f>
        <v>0</v>
      </c>
      <c r="N346" s="159">
        <v>0</v>
      </c>
      <c r="O346" s="159">
        <f>ROUND(E346*N346,2)</f>
        <v>0</v>
      </c>
      <c r="P346" s="159">
        <v>1.4E-2</v>
      </c>
      <c r="Q346" s="159">
        <f>ROUND(E346*P346,2)</f>
        <v>3.59</v>
      </c>
      <c r="R346" s="159"/>
      <c r="S346" s="159" t="s">
        <v>223</v>
      </c>
      <c r="T346" s="159" t="s">
        <v>224</v>
      </c>
      <c r="U346" s="159">
        <v>0.28860000000000002</v>
      </c>
      <c r="V346" s="159">
        <f>ROUND(E346*U346,2)</f>
        <v>74.03</v>
      </c>
      <c r="W346" s="159"/>
      <c r="X346" s="159" t="s">
        <v>268</v>
      </c>
      <c r="Y346" s="150"/>
      <c r="Z346" s="150"/>
      <c r="AA346" s="150"/>
      <c r="AB346" s="150"/>
      <c r="AC346" s="150"/>
      <c r="AD346" s="150"/>
      <c r="AE346" s="150"/>
      <c r="AF346" s="150"/>
      <c r="AG346" s="150" t="s">
        <v>332</v>
      </c>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row>
    <row r="347" spans="1:60" outlineLevel="1" x14ac:dyDescent="0.25">
      <c r="A347" s="167">
        <v>122</v>
      </c>
      <c r="B347" s="168" t="s">
        <v>755</v>
      </c>
      <c r="C347" s="177" t="s">
        <v>756</v>
      </c>
      <c r="D347" s="169" t="s">
        <v>318</v>
      </c>
      <c r="E347" s="170">
        <v>61.38</v>
      </c>
      <c r="F347" s="171">
        <f>H347+J347</f>
        <v>0</v>
      </c>
      <c r="G347" s="171">
        <f>ROUND(E347*F347,2)</f>
        <v>0</v>
      </c>
      <c r="H347" s="172"/>
      <c r="I347" s="171">
        <f>ROUND(E347*H347,2)</f>
        <v>0</v>
      </c>
      <c r="J347" s="172"/>
      <c r="K347" s="171">
        <f>ROUND(E347*J347,2)</f>
        <v>0</v>
      </c>
      <c r="L347" s="171">
        <v>15</v>
      </c>
      <c r="M347" s="173">
        <f>G347*(1+L347/100)</f>
        <v>0</v>
      </c>
      <c r="N347" s="159">
        <v>0</v>
      </c>
      <c r="O347" s="159">
        <f>ROUND(E347*N347,2)</f>
        <v>0</v>
      </c>
      <c r="P347" s="159">
        <v>0.1</v>
      </c>
      <c r="Q347" s="159">
        <f>ROUND(E347*P347,2)</f>
        <v>6.14</v>
      </c>
      <c r="R347" s="159"/>
      <c r="S347" s="159" t="s">
        <v>223</v>
      </c>
      <c r="T347" s="159" t="s">
        <v>224</v>
      </c>
      <c r="U347" s="159">
        <v>0.14599999999999999</v>
      </c>
      <c r="V347" s="159">
        <f>ROUND(E347*U347,2)</f>
        <v>8.9600000000000009</v>
      </c>
      <c r="W347" s="159"/>
      <c r="X347" s="159" t="s">
        <v>268</v>
      </c>
      <c r="Y347" s="150"/>
      <c r="Z347" s="150"/>
      <c r="AA347" s="150"/>
      <c r="AB347" s="150"/>
      <c r="AC347" s="150"/>
      <c r="AD347" s="150"/>
      <c r="AE347" s="150"/>
      <c r="AF347" s="150"/>
      <c r="AG347" s="150" t="s">
        <v>332</v>
      </c>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row>
    <row r="348" spans="1:60" outlineLevel="1" x14ac:dyDescent="0.25">
      <c r="A348" s="157"/>
      <c r="B348" s="158"/>
      <c r="C348" s="191" t="s">
        <v>757</v>
      </c>
      <c r="D348" s="189"/>
      <c r="E348" s="190">
        <v>61.38</v>
      </c>
      <c r="F348" s="159"/>
      <c r="G348" s="159"/>
      <c r="H348" s="159"/>
      <c r="I348" s="159"/>
      <c r="J348" s="159"/>
      <c r="K348" s="159"/>
      <c r="L348" s="159"/>
      <c r="M348" s="159"/>
      <c r="N348" s="159"/>
      <c r="O348" s="159"/>
      <c r="P348" s="159"/>
      <c r="Q348" s="159"/>
      <c r="R348" s="159"/>
      <c r="S348" s="159"/>
      <c r="T348" s="159"/>
      <c r="U348" s="159"/>
      <c r="V348" s="159"/>
      <c r="W348" s="159"/>
      <c r="X348" s="159"/>
      <c r="Y348" s="150"/>
      <c r="Z348" s="150"/>
      <c r="AA348" s="150"/>
      <c r="AB348" s="150"/>
      <c r="AC348" s="150"/>
      <c r="AD348" s="150"/>
      <c r="AE348" s="150"/>
      <c r="AF348" s="150"/>
      <c r="AG348" s="150" t="s">
        <v>334</v>
      </c>
      <c r="AH348" s="150">
        <v>0</v>
      </c>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row>
    <row r="349" spans="1:60" outlineLevel="1" x14ac:dyDescent="0.25">
      <c r="A349" s="181">
        <v>123</v>
      </c>
      <c r="B349" s="182" t="s">
        <v>758</v>
      </c>
      <c r="C349" s="188" t="s">
        <v>759</v>
      </c>
      <c r="D349" s="183" t="s">
        <v>357</v>
      </c>
      <c r="E349" s="184">
        <v>18</v>
      </c>
      <c r="F349" s="185">
        <f>H349+J349</f>
        <v>0</v>
      </c>
      <c r="G349" s="185">
        <f>ROUND(E349*F349,2)</f>
        <v>0</v>
      </c>
      <c r="H349" s="186"/>
      <c r="I349" s="185">
        <f>ROUND(E349*H349,2)</f>
        <v>0</v>
      </c>
      <c r="J349" s="186"/>
      <c r="K349" s="185">
        <f>ROUND(E349*J349,2)</f>
        <v>0</v>
      </c>
      <c r="L349" s="185">
        <v>15</v>
      </c>
      <c r="M349" s="187">
        <f>G349*(1+L349/100)</f>
        <v>0</v>
      </c>
      <c r="N349" s="159">
        <v>0</v>
      </c>
      <c r="O349" s="159">
        <f>ROUND(E349*N349,2)</f>
        <v>0</v>
      </c>
      <c r="P349" s="159">
        <v>0</v>
      </c>
      <c r="Q349" s="159">
        <f>ROUND(E349*P349,2)</f>
        <v>0</v>
      </c>
      <c r="R349" s="159"/>
      <c r="S349" s="159" t="s">
        <v>223</v>
      </c>
      <c r="T349" s="159" t="s">
        <v>224</v>
      </c>
      <c r="U349" s="159">
        <v>0.11</v>
      </c>
      <c r="V349" s="159">
        <f>ROUND(E349*U349,2)</f>
        <v>1.98</v>
      </c>
      <c r="W349" s="159"/>
      <c r="X349" s="159" t="s">
        <v>268</v>
      </c>
      <c r="Y349" s="150"/>
      <c r="Z349" s="150"/>
      <c r="AA349" s="150"/>
      <c r="AB349" s="150"/>
      <c r="AC349" s="150"/>
      <c r="AD349" s="150"/>
      <c r="AE349" s="150"/>
      <c r="AF349" s="150"/>
      <c r="AG349" s="150" t="s">
        <v>269</v>
      </c>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row>
    <row r="350" spans="1:60" outlineLevel="1" x14ac:dyDescent="0.25">
      <c r="A350" s="181">
        <v>124</v>
      </c>
      <c r="B350" s="182" t="s">
        <v>760</v>
      </c>
      <c r="C350" s="188" t="s">
        <v>761</v>
      </c>
      <c r="D350" s="183" t="s">
        <v>357</v>
      </c>
      <c r="E350" s="184">
        <v>1</v>
      </c>
      <c r="F350" s="185">
        <f>H350+J350</f>
        <v>0</v>
      </c>
      <c r="G350" s="185">
        <f>ROUND(E350*F350,2)</f>
        <v>0</v>
      </c>
      <c r="H350" s="186"/>
      <c r="I350" s="185">
        <f>ROUND(E350*H350,2)</f>
        <v>0</v>
      </c>
      <c r="J350" s="186"/>
      <c r="K350" s="185">
        <f>ROUND(E350*J350,2)</f>
        <v>0</v>
      </c>
      <c r="L350" s="185">
        <v>15</v>
      </c>
      <c r="M350" s="187">
        <f>G350*(1+L350/100)</f>
        <v>0</v>
      </c>
      <c r="N350" s="159">
        <v>0</v>
      </c>
      <c r="O350" s="159">
        <f>ROUND(E350*N350,2)</f>
        <v>0</v>
      </c>
      <c r="P350" s="159">
        <v>2.2300000000000002E-3</v>
      </c>
      <c r="Q350" s="159">
        <f>ROUND(E350*P350,2)</f>
        <v>0</v>
      </c>
      <c r="R350" s="159"/>
      <c r="S350" s="159" t="s">
        <v>223</v>
      </c>
      <c r="T350" s="159" t="s">
        <v>224</v>
      </c>
      <c r="U350" s="159">
        <v>0.15</v>
      </c>
      <c r="V350" s="159">
        <f>ROUND(E350*U350,2)</f>
        <v>0.15</v>
      </c>
      <c r="W350" s="159"/>
      <c r="X350" s="159" t="s">
        <v>268</v>
      </c>
      <c r="Y350" s="150"/>
      <c r="Z350" s="150"/>
      <c r="AA350" s="150"/>
      <c r="AB350" s="150"/>
      <c r="AC350" s="150"/>
      <c r="AD350" s="150"/>
      <c r="AE350" s="150"/>
      <c r="AF350" s="150"/>
      <c r="AG350" s="150" t="s">
        <v>332</v>
      </c>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row>
    <row r="351" spans="1:60" outlineLevel="1" x14ac:dyDescent="0.25">
      <c r="A351" s="167">
        <v>125</v>
      </c>
      <c r="B351" s="168" t="s">
        <v>762</v>
      </c>
      <c r="C351" s="177" t="s">
        <v>763</v>
      </c>
      <c r="D351" s="169" t="s">
        <v>318</v>
      </c>
      <c r="E351" s="170">
        <v>23.1</v>
      </c>
      <c r="F351" s="171">
        <f>H351+J351</f>
        <v>0</v>
      </c>
      <c r="G351" s="171">
        <f>ROUND(E351*F351,2)</f>
        <v>0</v>
      </c>
      <c r="H351" s="172"/>
      <c r="I351" s="171">
        <f>ROUND(E351*H351,2)</f>
        <v>0</v>
      </c>
      <c r="J351" s="172"/>
      <c r="K351" s="171">
        <f>ROUND(E351*J351,2)</f>
        <v>0</v>
      </c>
      <c r="L351" s="171">
        <v>15</v>
      </c>
      <c r="M351" s="173">
        <f>G351*(1+L351/100)</f>
        <v>0</v>
      </c>
      <c r="N351" s="159">
        <v>0</v>
      </c>
      <c r="O351" s="159">
        <f>ROUND(E351*N351,2)</f>
        <v>0</v>
      </c>
      <c r="P351" s="159">
        <v>7.0000000000000001E-3</v>
      </c>
      <c r="Q351" s="159">
        <f>ROUND(E351*P351,2)</f>
        <v>0.16</v>
      </c>
      <c r="R351" s="159"/>
      <c r="S351" s="159" t="s">
        <v>223</v>
      </c>
      <c r="T351" s="159" t="s">
        <v>224</v>
      </c>
      <c r="U351" s="159">
        <v>0.23799999999999999</v>
      </c>
      <c r="V351" s="159">
        <f>ROUND(E351*U351,2)</f>
        <v>5.5</v>
      </c>
      <c r="W351" s="159"/>
      <c r="X351" s="159" t="s">
        <v>268</v>
      </c>
      <c r="Y351" s="150"/>
      <c r="Z351" s="150"/>
      <c r="AA351" s="150"/>
      <c r="AB351" s="150"/>
      <c r="AC351" s="150"/>
      <c r="AD351" s="150"/>
      <c r="AE351" s="150"/>
      <c r="AF351" s="150"/>
      <c r="AG351" s="150" t="s">
        <v>332</v>
      </c>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row>
    <row r="352" spans="1:60" outlineLevel="1" x14ac:dyDescent="0.25">
      <c r="A352" s="157"/>
      <c r="B352" s="158"/>
      <c r="C352" s="191" t="s">
        <v>764</v>
      </c>
      <c r="D352" s="189"/>
      <c r="E352" s="190">
        <v>23.1</v>
      </c>
      <c r="F352" s="159"/>
      <c r="G352" s="159"/>
      <c r="H352" s="159"/>
      <c r="I352" s="159"/>
      <c r="J352" s="159"/>
      <c r="K352" s="159"/>
      <c r="L352" s="159"/>
      <c r="M352" s="159"/>
      <c r="N352" s="159"/>
      <c r="O352" s="159"/>
      <c r="P352" s="159"/>
      <c r="Q352" s="159"/>
      <c r="R352" s="159"/>
      <c r="S352" s="159"/>
      <c r="T352" s="159"/>
      <c r="U352" s="159"/>
      <c r="V352" s="159"/>
      <c r="W352" s="159"/>
      <c r="X352" s="159"/>
      <c r="Y352" s="150"/>
      <c r="Z352" s="150"/>
      <c r="AA352" s="150"/>
      <c r="AB352" s="150"/>
      <c r="AC352" s="150"/>
      <c r="AD352" s="150"/>
      <c r="AE352" s="150"/>
      <c r="AF352" s="150"/>
      <c r="AG352" s="150" t="s">
        <v>334</v>
      </c>
      <c r="AH352" s="150">
        <v>0</v>
      </c>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row>
    <row r="353" spans="1:60" ht="20.399999999999999" outlineLevel="1" x14ac:dyDescent="0.25">
      <c r="A353" s="167">
        <v>126</v>
      </c>
      <c r="B353" s="168" t="s">
        <v>765</v>
      </c>
      <c r="C353" s="177" t="s">
        <v>766</v>
      </c>
      <c r="D353" s="169" t="s">
        <v>318</v>
      </c>
      <c r="E353" s="170">
        <v>141.15</v>
      </c>
      <c r="F353" s="171">
        <f>H353+J353</f>
        <v>0</v>
      </c>
      <c r="G353" s="171">
        <f>ROUND(E353*F353,2)</f>
        <v>0</v>
      </c>
      <c r="H353" s="172"/>
      <c r="I353" s="171">
        <f>ROUND(E353*H353,2)</f>
        <v>0</v>
      </c>
      <c r="J353" s="172"/>
      <c r="K353" s="171">
        <f>ROUND(E353*J353,2)</f>
        <v>0</v>
      </c>
      <c r="L353" s="171">
        <v>15</v>
      </c>
      <c r="M353" s="173">
        <f>G353*(1+L353/100)</f>
        <v>0</v>
      </c>
      <c r="N353" s="159">
        <v>0</v>
      </c>
      <c r="O353" s="159">
        <f>ROUND(E353*N353,2)</f>
        <v>0</v>
      </c>
      <c r="P353" s="159">
        <v>1E-3</v>
      </c>
      <c r="Q353" s="159">
        <f>ROUND(E353*P353,2)</f>
        <v>0.14000000000000001</v>
      </c>
      <c r="R353" s="159"/>
      <c r="S353" s="159" t="s">
        <v>223</v>
      </c>
      <c r="T353" s="159" t="s">
        <v>224</v>
      </c>
      <c r="U353" s="159">
        <v>0.255</v>
      </c>
      <c r="V353" s="159">
        <f>ROUND(E353*U353,2)</f>
        <v>35.99</v>
      </c>
      <c r="W353" s="159"/>
      <c r="X353" s="159" t="s">
        <v>268</v>
      </c>
      <c r="Y353" s="150"/>
      <c r="Z353" s="150"/>
      <c r="AA353" s="150"/>
      <c r="AB353" s="150"/>
      <c r="AC353" s="150"/>
      <c r="AD353" s="150"/>
      <c r="AE353" s="150"/>
      <c r="AF353" s="150"/>
      <c r="AG353" s="150" t="s">
        <v>332</v>
      </c>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row>
    <row r="354" spans="1:60" outlineLevel="1" x14ac:dyDescent="0.25">
      <c r="A354" s="157"/>
      <c r="B354" s="158"/>
      <c r="C354" s="191" t="s">
        <v>767</v>
      </c>
      <c r="D354" s="189"/>
      <c r="E354" s="190">
        <v>141.15</v>
      </c>
      <c r="F354" s="159"/>
      <c r="G354" s="159"/>
      <c r="H354" s="159"/>
      <c r="I354" s="159"/>
      <c r="J354" s="159"/>
      <c r="K354" s="159"/>
      <c r="L354" s="159"/>
      <c r="M354" s="159"/>
      <c r="N354" s="159"/>
      <c r="O354" s="159"/>
      <c r="P354" s="159"/>
      <c r="Q354" s="159"/>
      <c r="R354" s="159"/>
      <c r="S354" s="159"/>
      <c r="T354" s="159"/>
      <c r="U354" s="159"/>
      <c r="V354" s="159"/>
      <c r="W354" s="159"/>
      <c r="X354" s="159"/>
      <c r="Y354" s="150"/>
      <c r="Z354" s="150"/>
      <c r="AA354" s="150"/>
      <c r="AB354" s="150"/>
      <c r="AC354" s="150"/>
      <c r="AD354" s="150"/>
      <c r="AE354" s="150"/>
      <c r="AF354" s="150"/>
      <c r="AG354" s="150" t="s">
        <v>334</v>
      </c>
      <c r="AH354" s="150">
        <v>0</v>
      </c>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row>
    <row r="355" spans="1:60" ht="20.399999999999999" outlineLevel="1" x14ac:dyDescent="0.25">
      <c r="A355" s="167">
        <v>127</v>
      </c>
      <c r="B355" s="168" t="s">
        <v>765</v>
      </c>
      <c r="C355" s="177" t="s">
        <v>768</v>
      </c>
      <c r="D355" s="169" t="s">
        <v>318</v>
      </c>
      <c r="E355" s="170">
        <v>15.9</v>
      </c>
      <c r="F355" s="171">
        <f>H355+J355</f>
        <v>0</v>
      </c>
      <c r="G355" s="171">
        <f>ROUND(E355*F355,2)</f>
        <v>0</v>
      </c>
      <c r="H355" s="172"/>
      <c r="I355" s="171">
        <f>ROUND(E355*H355,2)</f>
        <v>0</v>
      </c>
      <c r="J355" s="172"/>
      <c r="K355" s="171">
        <f>ROUND(E355*J355,2)</f>
        <v>0</v>
      </c>
      <c r="L355" s="171">
        <v>15</v>
      </c>
      <c r="M355" s="173">
        <f>G355*(1+L355/100)</f>
        <v>0</v>
      </c>
      <c r="N355" s="159">
        <v>0</v>
      </c>
      <c r="O355" s="159">
        <f>ROUND(E355*N355,2)</f>
        <v>0</v>
      </c>
      <c r="P355" s="159">
        <v>1E-3</v>
      </c>
      <c r="Q355" s="159">
        <f>ROUND(E355*P355,2)</f>
        <v>0.02</v>
      </c>
      <c r="R355" s="159"/>
      <c r="S355" s="159" t="s">
        <v>223</v>
      </c>
      <c r="T355" s="159" t="s">
        <v>224</v>
      </c>
      <c r="U355" s="159">
        <v>0.26800000000000002</v>
      </c>
      <c r="V355" s="159">
        <f>ROUND(E355*U355,2)</f>
        <v>4.26</v>
      </c>
      <c r="W355" s="159"/>
      <c r="X355" s="159" t="s">
        <v>268</v>
      </c>
      <c r="Y355" s="150"/>
      <c r="Z355" s="150"/>
      <c r="AA355" s="150"/>
      <c r="AB355" s="150"/>
      <c r="AC355" s="150"/>
      <c r="AD355" s="150"/>
      <c r="AE355" s="150"/>
      <c r="AF355" s="150"/>
      <c r="AG355" s="150" t="s">
        <v>332</v>
      </c>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row>
    <row r="356" spans="1:60" outlineLevel="1" x14ac:dyDescent="0.25">
      <c r="A356" s="157"/>
      <c r="B356" s="158"/>
      <c r="C356" s="191" t="s">
        <v>769</v>
      </c>
      <c r="D356" s="189"/>
      <c r="E356" s="190">
        <v>15.9</v>
      </c>
      <c r="F356" s="159"/>
      <c r="G356" s="159"/>
      <c r="H356" s="159"/>
      <c r="I356" s="159"/>
      <c r="J356" s="159"/>
      <c r="K356" s="159"/>
      <c r="L356" s="159"/>
      <c r="M356" s="159"/>
      <c r="N356" s="159"/>
      <c r="O356" s="159"/>
      <c r="P356" s="159"/>
      <c r="Q356" s="159"/>
      <c r="R356" s="159"/>
      <c r="S356" s="159"/>
      <c r="T356" s="159"/>
      <c r="U356" s="159"/>
      <c r="V356" s="159"/>
      <c r="W356" s="159"/>
      <c r="X356" s="159"/>
      <c r="Y356" s="150"/>
      <c r="Z356" s="150"/>
      <c r="AA356" s="150"/>
      <c r="AB356" s="150"/>
      <c r="AC356" s="150"/>
      <c r="AD356" s="150"/>
      <c r="AE356" s="150"/>
      <c r="AF356" s="150"/>
      <c r="AG356" s="150" t="s">
        <v>334</v>
      </c>
      <c r="AH356" s="150">
        <v>0</v>
      </c>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row>
    <row r="357" spans="1:60" ht="20.399999999999999" outlineLevel="1" x14ac:dyDescent="0.25">
      <c r="A357" s="167">
        <v>128</v>
      </c>
      <c r="B357" s="168" t="s">
        <v>765</v>
      </c>
      <c r="C357" s="177" t="s">
        <v>770</v>
      </c>
      <c r="D357" s="169" t="s">
        <v>318</v>
      </c>
      <c r="E357" s="170">
        <v>9.5</v>
      </c>
      <c r="F357" s="171">
        <f>H357+J357</f>
        <v>0</v>
      </c>
      <c r="G357" s="171">
        <f>ROUND(E357*F357,2)</f>
        <v>0</v>
      </c>
      <c r="H357" s="172"/>
      <c r="I357" s="171">
        <f>ROUND(E357*H357,2)</f>
        <v>0</v>
      </c>
      <c r="J357" s="172"/>
      <c r="K357" s="171">
        <f>ROUND(E357*J357,2)</f>
        <v>0</v>
      </c>
      <c r="L357" s="171">
        <v>15</v>
      </c>
      <c r="M357" s="173">
        <f>G357*(1+L357/100)</f>
        <v>0</v>
      </c>
      <c r="N357" s="159">
        <v>0</v>
      </c>
      <c r="O357" s="159">
        <f>ROUND(E357*N357,2)</f>
        <v>0</v>
      </c>
      <c r="P357" s="159">
        <v>1E-3</v>
      </c>
      <c r="Q357" s="159">
        <f>ROUND(E357*P357,2)</f>
        <v>0.01</v>
      </c>
      <c r="R357" s="159"/>
      <c r="S357" s="159" t="s">
        <v>223</v>
      </c>
      <c r="T357" s="159" t="s">
        <v>224</v>
      </c>
      <c r="U357" s="159">
        <v>0.28100000000000003</v>
      </c>
      <c r="V357" s="159">
        <f>ROUND(E357*U357,2)</f>
        <v>2.67</v>
      </c>
      <c r="W357" s="159"/>
      <c r="X357" s="159" t="s">
        <v>268</v>
      </c>
      <c r="Y357" s="150"/>
      <c r="Z357" s="150"/>
      <c r="AA357" s="150"/>
      <c r="AB357" s="150"/>
      <c r="AC357" s="150"/>
      <c r="AD357" s="150"/>
      <c r="AE357" s="150"/>
      <c r="AF357" s="150"/>
      <c r="AG357" s="150" t="s">
        <v>269</v>
      </c>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row>
    <row r="358" spans="1:60" outlineLevel="1" x14ac:dyDescent="0.25">
      <c r="A358" s="157"/>
      <c r="B358" s="158"/>
      <c r="C358" s="191" t="s">
        <v>771</v>
      </c>
      <c r="D358" s="189"/>
      <c r="E358" s="190">
        <v>9.5</v>
      </c>
      <c r="F358" s="159"/>
      <c r="G358" s="159"/>
      <c r="H358" s="159"/>
      <c r="I358" s="159"/>
      <c r="J358" s="159"/>
      <c r="K358" s="159"/>
      <c r="L358" s="159"/>
      <c r="M358" s="159"/>
      <c r="N358" s="159"/>
      <c r="O358" s="159"/>
      <c r="P358" s="159"/>
      <c r="Q358" s="159"/>
      <c r="R358" s="159"/>
      <c r="S358" s="159"/>
      <c r="T358" s="159"/>
      <c r="U358" s="159"/>
      <c r="V358" s="159"/>
      <c r="W358" s="159"/>
      <c r="X358" s="159"/>
      <c r="Y358" s="150"/>
      <c r="Z358" s="150"/>
      <c r="AA358" s="150"/>
      <c r="AB358" s="150"/>
      <c r="AC358" s="150"/>
      <c r="AD358" s="150"/>
      <c r="AE358" s="150"/>
      <c r="AF358" s="150"/>
      <c r="AG358" s="150" t="s">
        <v>334</v>
      </c>
      <c r="AH358" s="150">
        <v>0</v>
      </c>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row>
    <row r="359" spans="1:60" outlineLevel="1" x14ac:dyDescent="0.25">
      <c r="A359" s="167">
        <v>130</v>
      </c>
      <c r="B359" s="168" t="s">
        <v>772</v>
      </c>
      <c r="C359" s="177" t="s">
        <v>773</v>
      </c>
      <c r="D359" s="169" t="s">
        <v>357</v>
      </c>
      <c r="E359" s="170">
        <v>20.11</v>
      </c>
      <c r="F359" s="171">
        <f>H359+J359</f>
        <v>0</v>
      </c>
      <c r="G359" s="171">
        <f>ROUND(E359*F359,2)</f>
        <v>0</v>
      </c>
      <c r="H359" s="172"/>
      <c r="I359" s="171">
        <f>ROUND(E359*H359,2)</f>
        <v>0</v>
      </c>
      <c r="J359" s="172"/>
      <c r="K359" s="171">
        <f>ROUND(E359*J359,2)</f>
        <v>0</v>
      </c>
      <c r="L359" s="171">
        <v>15</v>
      </c>
      <c r="M359" s="173">
        <f>G359*(1+L359/100)</f>
        <v>0</v>
      </c>
      <c r="N359" s="159">
        <v>0</v>
      </c>
      <c r="O359" s="159">
        <f>ROUND(E359*N359,2)</f>
        <v>0</v>
      </c>
      <c r="P359" s="159">
        <v>0</v>
      </c>
      <c r="Q359" s="159">
        <f>ROUND(E359*P359,2)</f>
        <v>0</v>
      </c>
      <c r="R359" s="159"/>
      <c r="S359" s="159" t="s">
        <v>267</v>
      </c>
      <c r="T359" s="159" t="s">
        <v>224</v>
      </c>
      <c r="U359" s="159">
        <v>0</v>
      </c>
      <c r="V359" s="159">
        <f>ROUND(E359*U359,2)</f>
        <v>0</v>
      </c>
      <c r="W359" s="159"/>
      <c r="X359" s="159" t="s">
        <v>268</v>
      </c>
      <c r="Y359" s="150"/>
      <c r="Z359" s="150"/>
      <c r="AA359" s="150"/>
      <c r="AB359" s="150"/>
      <c r="AC359" s="150"/>
      <c r="AD359" s="150"/>
      <c r="AE359" s="150"/>
      <c r="AF359" s="150"/>
      <c r="AG359" s="150" t="s">
        <v>269</v>
      </c>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row>
    <row r="360" spans="1:60" outlineLevel="1" x14ac:dyDescent="0.25">
      <c r="A360" s="157"/>
      <c r="B360" s="158"/>
      <c r="C360" s="191" t="s">
        <v>774</v>
      </c>
      <c r="D360" s="189"/>
      <c r="E360" s="190">
        <v>8.99</v>
      </c>
      <c r="F360" s="159"/>
      <c r="G360" s="159"/>
      <c r="H360" s="159"/>
      <c r="I360" s="159"/>
      <c r="J360" s="159"/>
      <c r="K360" s="159"/>
      <c r="L360" s="159"/>
      <c r="M360" s="159"/>
      <c r="N360" s="159"/>
      <c r="O360" s="159"/>
      <c r="P360" s="159"/>
      <c r="Q360" s="159"/>
      <c r="R360" s="159"/>
      <c r="S360" s="159"/>
      <c r="T360" s="159"/>
      <c r="U360" s="159"/>
      <c r="V360" s="159"/>
      <c r="W360" s="159"/>
      <c r="X360" s="159"/>
      <c r="Y360" s="150"/>
      <c r="Z360" s="150"/>
      <c r="AA360" s="150"/>
      <c r="AB360" s="150"/>
      <c r="AC360" s="150"/>
      <c r="AD360" s="150"/>
      <c r="AE360" s="150"/>
      <c r="AF360" s="150"/>
      <c r="AG360" s="150" t="s">
        <v>334</v>
      </c>
      <c r="AH360" s="150">
        <v>0</v>
      </c>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row>
    <row r="361" spans="1:60" outlineLevel="1" x14ac:dyDescent="0.25">
      <c r="A361" s="157"/>
      <c r="B361" s="158"/>
      <c r="C361" s="191" t="s">
        <v>775</v>
      </c>
      <c r="D361" s="189"/>
      <c r="E361" s="190">
        <v>11.12</v>
      </c>
      <c r="F361" s="159"/>
      <c r="G361" s="159"/>
      <c r="H361" s="159"/>
      <c r="I361" s="159"/>
      <c r="J361" s="159"/>
      <c r="K361" s="159"/>
      <c r="L361" s="159"/>
      <c r="M361" s="159"/>
      <c r="N361" s="159"/>
      <c r="O361" s="159"/>
      <c r="P361" s="159"/>
      <c r="Q361" s="159"/>
      <c r="R361" s="159"/>
      <c r="S361" s="159"/>
      <c r="T361" s="159"/>
      <c r="U361" s="159"/>
      <c r="V361" s="159"/>
      <c r="W361" s="159"/>
      <c r="X361" s="159"/>
      <c r="Y361" s="150"/>
      <c r="Z361" s="150"/>
      <c r="AA361" s="150"/>
      <c r="AB361" s="150"/>
      <c r="AC361" s="150"/>
      <c r="AD361" s="150"/>
      <c r="AE361" s="150"/>
      <c r="AF361" s="150"/>
      <c r="AG361" s="150" t="s">
        <v>334</v>
      </c>
      <c r="AH361" s="150">
        <v>0</v>
      </c>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row>
    <row r="362" spans="1:60" outlineLevel="1" x14ac:dyDescent="0.25">
      <c r="A362" s="167">
        <v>131</v>
      </c>
      <c r="B362" s="168" t="s">
        <v>776</v>
      </c>
      <c r="C362" s="177" t="s">
        <v>777</v>
      </c>
      <c r="D362" s="169" t="s">
        <v>315</v>
      </c>
      <c r="E362" s="170">
        <v>1</v>
      </c>
      <c r="F362" s="171">
        <f>H362+J362</f>
        <v>0</v>
      </c>
      <c r="G362" s="171">
        <f>ROUND(E362*F362,2)</f>
        <v>0</v>
      </c>
      <c r="H362" s="172"/>
      <c r="I362" s="171">
        <f>ROUND(E362*H362,2)</f>
        <v>0</v>
      </c>
      <c r="J362" s="172"/>
      <c r="K362" s="171">
        <f>ROUND(E362*J362,2)</f>
        <v>0</v>
      </c>
      <c r="L362" s="171">
        <v>15</v>
      </c>
      <c r="M362" s="173">
        <f>G362*(1+L362/100)</f>
        <v>0</v>
      </c>
      <c r="N362" s="159">
        <v>0</v>
      </c>
      <c r="O362" s="159">
        <f>ROUND(E362*N362,2)</f>
        <v>0</v>
      </c>
      <c r="P362" s="159">
        <v>0</v>
      </c>
      <c r="Q362" s="159">
        <f>ROUND(E362*P362,2)</f>
        <v>0</v>
      </c>
      <c r="R362" s="159"/>
      <c r="S362" s="159" t="s">
        <v>267</v>
      </c>
      <c r="T362" s="159" t="s">
        <v>224</v>
      </c>
      <c r="U362" s="159">
        <v>0</v>
      </c>
      <c r="V362" s="159">
        <f>ROUND(E362*U362,2)</f>
        <v>0</v>
      </c>
      <c r="W362" s="159"/>
      <c r="X362" s="159" t="s">
        <v>268</v>
      </c>
      <c r="Y362" s="150"/>
      <c r="Z362" s="150"/>
      <c r="AA362" s="150"/>
      <c r="AB362" s="150"/>
      <c r="AC362" s="150"/>
      <c r="AD362" s="150"/>
      <c r="AE362" s="150"/>
      <c r="AF362" s="150"/>
      <c r="AG362" s="150" t="s">
        <v>269</v>
      </c>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row>
    <row r="363" spans="1:60" outlineLevel="1" x14ac:dyDescent="0.25">
      <c r="A363" s="157"/>
      <c r="B363" s="158"/>
      <c r="C363" s="287" t="s">
        <v>778</v>
      </c>
      <c r="D363" s="288"/>
      <c r="E363" s="288"/>
      <c r="F363" s="288"/>
      <c r="G363" s="288"/>
      <c r="H363" s="159"/>
      <c r="I363" s="159"/>
      <c r="J363" s="159"/>
      <c r="K363" s="159"/>
      <c r="L363" s="159"/>
      <c r="M363" s="159"/>
      <c r="N363" s="159"/>
      <c r="O363" s="159"/>
      <c r="P363" s="159"/>
      <c r="Q363" s="159"/>
      <c r="R363" s="159"/>
      <c r="S363" s="159"/>
      <c r="T363" s="159"/>
      <c r="U363" s="159"/>
      <c r="V363" s="159"/>
      <c r="W363" s="159"/>
      <c r="X363" s="159"/>
      <c r="Y363" s="150"/>
      <c r="Z363" s="150"/>
      <c r="AA363" s="150"/>
      <c r="AB363" s="150"/>
      <c r="AC363" s="150"/>
      <c r="AD363" s="150"/>
      <c r="AE363" s="150"/>
      <c r="AF363" s="150"/>
      <c r="AG363" s="150" t="s">
        <v>228</v>
      </c>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row>
    <row r="364" spans="1:60" outlineLevel="1" x14ac:dyDescent="0.25">
      <c r="A364" s="157"/>
      <c r="B364" s="158"/>
      <c r="C364" s="301" t="s">
        <v>779</v>
      </c>
      <c r="D364" s="302"/>
      <c r="E364" s="302"/>
      <c r="F364" s="302"/>
      <c r="G364" s="302"/>
      <c r="H364" s="159"/>
      <c r="I364" s="159"/>
      <c r="J364" s="159"/>
      <c r="K364" s="159"/>
      <c r="L364" s="159"/>
      <c r="M364" s="159"/>
      <c r="N364" s="159"/>
      <c r="O364" s="159"/>
      <c r="P364" s="159"/>
      <c r="Q364" s="159"/>
      <c r="R364" s="159"/>
      <c r="S364" s="159"/>
      <c r="T364" s="159"/>
      <c r="U364" s="159"/>
      <c r="V364" s="159"/>
      <c r="W364" s="159"/>
      <c r="X364" s="159"/>
      <c r="Y364" s="150"/>
      <c r="Z364" s="150"/>
      <c r="AA364" s="150"/>
      <c r="AB364" s="150"/>
      <c r="AC364" s="150"/>
      <c r="AD364" s="150"/>
      <c r="AE364" s="150"/>
      <c r="AF364" s="150"/>
      <c r="AG364" s="150" t="s">
        <v>228</v>
      </c>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row>
    <row r="365" spans="1:60" outlineLevel="1" x14ac:dyDescent="0.25">
      <c r="A365" s="157"/>
      <c r="B365" s="158"/>
      <c r="C365" s="301" t="s">
        <v>780</v>
      </c>
      <c r="D365" s="302"/>
      <c r="E365" s="302"/>
      <c r="F365" s="302"/>
      <c r="G365" s="302"/>
      <c r="H365" s="159"/>
      <c r="I365" s="159"/>
      <c r="J365" s="159"/>
      <c r="K365" s="159"/>
      <c r="L365" s="159"/>
      <c r="M365" s="159"/>
      <c r="N365" s="159"/>
      <c r="O365" s="159"/>
      <c r="P365" s="159"/>
      <c r="Q365" s="159"/>
      <c r="R365" s="159"/>
      <c r="S365" s="159"/>
      <c r="T365" s="159"/>
      <c r="U365" s="159"/>
      <c r="V365" s="159"/>
      <c r="W365" s="159"/>
      <c r="X365" s="159"/>
      <c r="Y365" s="150"/>
      <c r="Z365" s="150"/>
      <c r="AA365" s="150"/>
      <c r="AB365" s="150"/>
      <c r="AC365" s="150"/>
      <c r="AD365" s="150"/>
      <c r="AE365" s="150"/>
      <c r="AF365" s="150"/>
      <c r="AG365" s="150" t="s">
        <v>228</v>
      </c>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row>
    <row r="366" spans="1:60" outlineLevel="1" x14ac:dyDescent="0.25">
      <c r="A366" s="157"/>
      <c r="B366" s="158"/>
      <c r="C366" s="301" t="s">
        <v>781</v>
      </c>
      <c r="D366" s="302"/>
      <c r="E366" s="302"/>
      <c r="F366" s="302"/>
      <c r="G366" s="302"/>
      <c r="H366" s="159"/>
      <c r="I366" s="159"/>
      <c r="J366" s="159"/>
      <c r="K366" s="159"/>
      <c r="L366" s="159"/>
      <c r="M366" s="159"/>
      <c r="N366" s="159"/>
      <c r="O366" s="159"/>
      <c r="P366" s="159"/>
      <c r="Q366" s="159"/>
      <c r="R366" s="159"/>
      <c r="S366" s="159"/>
      <c r="T366" s="159"/>
      <c r="U366" s="159"/>
      <c r="V366" s="159"/>
      <c r="W366" s="159"/>
      <c r="X366" s="159"/>
      <c r="Y366" s="150"/>
      <c r="Z366" s="150"/>
      <c r="AA366" s="150"/>
      <c r="AB366" s="150"/>
      <c r="AC366" s="150"/>
      <c r="AD366" s="150"/>
      <c r="AE366" s="150"/>
      <c r="AF366" s="150"/>
      <c r="AG366" s="150" t="s">
        <v>228</v>
      </c>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row>
    <row r="367" spans="1:60" outlineLevel="1" x14ac:dyDescent="0.25">
      <c r="A367" s="157"/>
      <c r="B367" s="158"/>
      <c r="C367" s="301" t="s">
        <v>782</v>
      </c>
      <c r="D367" s="302"/>
      <c r="E367" s="302"/>
      <c r="F367" s="302"/>
      <c r="G367" s="302"/>
      <c r="H367" s="159"/>
      <c r="I367" s="159"/>
      <c r="J367" s="159"/>
      <c r="K367" s="159"/>
      <c r="L367" s="159"/>
      <c r="M367" s="159"/>
      <c r="N367" s="159"/>
      <c r="O367" s="159"/>
      <c r="P367" s="159"/>
      <c r="Q367" s="159"/>
      <c r="R367" s="159"/>
      <c r="S367" s="159"/>
      <c r="T367" s="159"/>
      <c r="U367" s="159"/>
      <c r="V367" s="159"/>
      <c r="W367" s="159"/>
      <c r="X367" s="159"/>
      <c r="Y367" s="150"/>
      <c r="Z367" s="150"/>
      <c r="AA367" s="150"/>
      <c r="AB367" s="150"/>
      <c r="AC367" s="150"/>
      <c r="AD367" s="150"/>
      <c r="AE367" s="150"/>
      <c r="AF367" s="150"/>
      <c r="AG367" s="150" t="s">
        <v>228</v>
      </c>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row>
    <row r="368" spans="1:60" outlineLevel="1" x14ac:dyDescent="0.25">
      <c r="A368" s="157"/>
      <c r="B368" s="158"/>
      <c r="C368" s="301" t="s">
        <v>783</v>
      </c>
      <c r="D368" s="302"/>
      <c r="E368" s="302"/>
      <c r="F368" s="302"/>
      <c r="G368" s="302"/>
      <c r="H368" s="159"/>
      <c r="I368" s="159"/>
      <c r="J368" s="159"/>
      <c r="K368" s="159"/>
      <c r="L368" s="159"/>
      <c r="M368" s="159"/>
      <c r="N368" s="159"/>
      <c r="O368" s="159"/>
      <c r="P368" s="159"/>
      <c r="Q368" s="159"/>
      <c r="R368" s="159"/>
      <c r="S368" s="159"/>
      <c r="T368" s="159"/>
      <c r="U368" s="159"/>
      <c r="V368" s="159"/>
      <c r="W368" s="159"/>
      <c r="X368" s="159"/>
      <c r="Y368" s="150"/>
      <c r="Z368" s="150"/>
      <c r="AA368" s="150"/>
      <c r="AB368" s="150"/>
      <c r="AC368" s="150"/>
      <c r="AD368" s="150"/>
      <c r="AE368" s="150"/>
      <c r="AF368" s="150"/>
      <c r="AG368" s="150" t="s">
        <v>228</v>
      </c>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row>
    <row r="369" spans="1:60" outlineLevel="1" x14ac:dyDescent="0.25">
      <c r="A369" s="157"/>
      <c r="B369" s="158"/>
      <c r="C369" s="301" t="s">
        <v>784</v>
      </c>
      <c r="D369" s="302"/>
      <c r="E369" s="302"/>
      <c r="F369" s="302"/>
      <c r="G369" s="302"/>
      <c r="H369" s="159"/>
      <c r="I369" s="159"/>
      <c r="J369" s="159"/>
      <c r="K369" s="159"/>
      <c r="L369" s="159"/>
      <c r="M369" s="159"/>
      <c r="N369" s="159"/>
      <c r="O369" s="159"/>
      <c r="P369" s="159"/>
      <c r="Q369" s="159"/>
      <c r="R369" s="159"/>
      <c r="S369" s="159"/>
      <c r="T369" s="159"/>
      <c r="U369" s="159"/>
      <c r="V369" s="159"/>
      <c r="W369" s="159"/>
      <c r="X369" s="159"/>
      <c r="Y369" s="150"/>
      <c r="Z369" s="150"/>
      <c r="AA369" s="150"/>
      <c r="AB369" s="150"/>
      <c r="AC369" s="150"/>
      <c r="AD369" s="150"/>
      <c r="AE369" s="150"/>
      <c r="AF369" s="150"/>
      <c r="AG369" s="150" t="s">
        <v>228</v>
      </c>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row>
    <row r="370" spans="1:60" outlineLevel="1" x14ac:dyDescent="0.25">
      <c r="A370" s="167">
        <v>132</v>
      </c>
      <c r="B370" s="168" t="s">
        <v>785</v>
      </c>
      <c r="C370" s="177" t="s">
        <v>786</v>
      </c>
      <c r="D370" s="169" t="s">
        <v>331</v>
      </c>
      <c r="E370" s="170">
        <v>7.0071199999999996</v>
      </c>
      <c r="F370" s="171">
        <f>H370+J370</f>
        <v>0</v>
      </c>
      <c r="G370" s="171">
        <f>ROUND(E370*F370,2)</f>
        <v>0</v>
      </c>
      <c r="H370" s="172"/>
      <c r="I370" s="171">
        <f>ROUND(E370*H370,2)</f>
        <v>0</v>
      </c>
      <c r="J370" s="172"/>
      <c r="K370" s="171">
        <f>ROUND(E370*J370,2)</f>
        <v>0</v>
      </c>
      <c r="L370" s="171">
        <v>15</v>
      </c>
      <c r="M370" s="173">
        <f>G370*(1+L370/100)</f>
        <v>0</v>
      </c>
      <c r="N370" s="159">
        <v>0</v>
      </c>
      <c r="O370" s="159">
        <f>ROUND(E370*N370,2)</f>
        <v>0</v>
      </c>
      <c r="P370" s="159">
        <v>2</v>
      </c>
      <c r="Q370" s="159">
        <f>ROUND(E370*P370,2)</f>
        <v>14.01</v>
      </c>
      <c r="R370" s="159"/>
      <c r="S370" s="159" t="s">
        <v>267</v>
      </c>
      <c r="T370" s="159" t="s">
        <v>223</v>
      </c>
      <c r="U370" s="159">
        <v>6.4359999999999999</v>
      </c>
      <c r="V370" s="159">
        <f>ROUND(E370*U370,2)</f>
        <v>45.1</v>
      </c>
      <c r="W370" s="159"/>
      <c r="X370" s="159" t="s">
        <v>268</v>
      </c>
      <c r="Y370" s="150"/>
      <c r="Z370" s="150"/>
      <c r="AA370" s="150"/>
      <c r="AB370" s="150"/>
      <c r="AC370" s="150"/>
      <c r="AD370" s="150"/>
      <c r="AE370" s="150"/>
      <c r="AF370" s="150"/>
      <c r="AG370" s="150" t="s">
        <v>332</v>
      </c>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row>
    <row r="371" spans="1:60" outlineLevel="1" x14ac:dyDescent="0.25">
      <c r="A371" s="157"/>
      <c r="B371" s="158"/>
      <c r="C371" s="191" t="s">
        <v>787</v>
      </c>
      <c r="D371" s="189"/>
      <c r="E371" s="190">
        <v>2.9119999999999999</v>
      </c>
      <c r="F371" s="159"/>
      <c r="G371" s="159"/>
      <c r="H371" s="159"/>
      <c r="I371" s="159"/>
      <c r="J371" s="159"/>
      <c r="K371" s="159"/>
      <c r="L371" s="159"/>
      <c r="M371" s="159"/>
      <c r="N371" s="159"/>
      <c r="O371" s="159"/>
      <c r="P371" s="159"/>
      <c r="Q371" s="159"/>
      <c r="R371" s="159"/>
      <c r="S371" s="159"/>
      <c r="T371" s="159"/>
      <c r="U371" s="159"/>
      <c r="V371" s="159"/>
      <c r="W371" s="159"/>
      <c r="X371" s="159"/>
      <c r="Y371" s="150"/>
      <c r="Z371" s="150"/>
      <c r="AA371" s="150"/>
      <c r="AB371" s="150"/>
      <c r="AC371" s="150"/>
      <c r="AD371" s="150"/>
      <c r="AE371" s="150"/>
      <c r="AF371" s="150"/>
      <c r="AG371" s="150" t="s">
        <v>334</v>
      </c>
      <c r="AH371" s="150">
        <v>0</v>
      </c>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row>
    <row r="372" spans="1:60" outlineLevel="1" x14ac:dyDescent="0.25">
      <c r="A372" s="157"/>
      <c r="B372" s="158"/>
      <c r="C372" s="191" t="s">
        <v>788</v>
      </c>
      <c r="D372" s="189"/>
      <c r="E372" s="190">
        <v>4.0951199999999996</v>
      </c>
      <c r="F372" s="159"/>
      <c r="G372" s="159"/>
      <c r="H372" s="159"/>
      <c r="I372" s="159"/>
      <c r="J372" s="159"/>
      <c r="K372" s="159"/>
      <c r="L372" s="159"/>
      <c r="M372" s="159"/>
      <c r="N372" s="159"/>
      <c r="O372" s="159"/>
      <c r="P372" s="159"/>
      <c r="Q372" s="159"/>
      <c r="R372" s="159"/>
      <c r="S372" s="159"/>
      <c r="T372" s="159"/>
      <c r="U372" s="159"/>
      <c r="V372" s="159"/>
      <c r="W372" s="159"/>
      <c r="X372" s="159"/>
      <c r="Y372" s="150"/>
      <c r="Z372" s="150"/>
      <c r="AA372" s="150"/>
      <c r="AB372" s="150"/>
      <c r="AC372" s="150"/>
      <c r="AD372" s="150"/>
      <c r="AE372" s="150"/>
      <c r="AF372" s="150"/>
      <c r="AG372" s="150" t="s">
        <v>334</v>
      </c>
      <c r="AH372" s="150">
        <v>0</v>
      </c>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row>
    <row r="373" spans="1:60" ht="20.399999999999999" outlineLevel="1" x14ac:dyDescent="0.25">
      <c r="A373" s="167">
        <v>133</v>
      </c>
      <c r="B373" s="168" t="s">
        <v>789</v>
      </c>
      <c r="C373" s="177" t="s">
        <v>790</v>
      </c>
      <c r="D373" s="169" t="s">
        <v>318</v>
      </c>
      <c r="E373" s="170">
        <v>296.75</v>
      </c>
      <c r="F373" s="171">
        <f>H373+J373</f>
        <v>0</v>
      </c>
      <c r="G373" s="171">
        <f>ROUND(E373*F373,2)</f>
        <v>0</v>
      </c>
      <c r="H373" s="172"/>
      <c r="I373" s="171">
        <f>ROUND(E373*H373,2)</f>
        <v>0</v>
      </c>
      <c r="J373" s="172"/>
      <c r="K373" s="171">
        <f>ROUND(E373*J373,2)</f>
        <v>0</v>
      </c>
      <c r="L373" s="171">
        <v>15</v>
      </c>
      <c r="M373" s="173">
        <f>G373*(1+L373/100)</f>
        <v>0</v>
      </c>
      <c r="N373" s="159">
        <v>1E-3</v>
      </c>
      <c r="O373" s="159">
        <f>ROUND(E373*N373,2)</f>
        <v>0.3</v>
      </c>
      <c r="P373" s="159">
        <v>0.4012</v>
      </c>
      <c r="Q373" s="159">
        <f>ROUND(E373*P373,2)</f>
        <v>119.06</v>
      </c>
      <c r="R373" s="159"/>
      <c r="S373" s="159" t="s">
        <v>223</v>
      </c>
      <c r="T373" s="159" t="s">
        <v>224</v>
      </c>
      <c r="U373" s="159">
        <v>1.0948899999999999</v>
      </c>
      <c r="V373" s="159">
        <f>ROUND(E373*U373,2)</f>
        <v>324.91000000000003</v>
      </c>
      <c r="W373" s="159"/>
      <c r="X373" s="159" t="s">
        <v>791</v>
      </c>
      <c r="Y373" s="150"/>
      <c r="Z373" s="150"/>
      <c r="AA373" s="150"/>
      <c r="AB373" s="150"/>
      <c r="AC373" s="150"/>
      <c r="AD373" s="150"/>
      <c r="AE373" s="150"/>
      <c r="AF373" s="150"/>
      <c r="AG373" s="150" t="s">
        <v>792</v>
      </c>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row>
    <row r="374" spans="1:60" outlineLevel="1" x14ac:dyDescent="0.25">
      <c r="A374" s="157"/>
      <c r="B374" s="158"/>
      <c r="C374" s="191" t="s">
        <v>793</v>
      </c>
      <c r="D374" s="189"/>
      <c r="E374" s="190">
        <v>133.25</v>
      </c>
      <c r="F374" s="159"/>
      <c r="G374" s="159"/>
      <c r="H374" s="159"/>
      <c r="I374" s="159"/>
      <c r="J374" s="159"/>
      <c r="K374" s="159"/>
      <c r="L374" s="159"/>
      <c r="M374" s="159"/>
      <c r="N374" s="159"/>
      <c r="O374" s="159"/>
      <c r="P374" s="159"/>
      <c r="Q374" s="159"/>
      <c r="R374" s="159"/>
      <c r="S374" s="159"/>
      <c r="T374" s="159"/>
      <c r="U374" s="159"/>
      <c r="V374" s="159"/>
      <c r="W374" s="159"/>
      <c r="X374" s="159"/>
      <c r="Y374" s="150"/>
      <c r="Z374" s="150"/>
      <c r="AA374" s="150"/>
      <c r="AB374" s="150"/>
      <c r="AC374" s="150"/>
      <c r="AD374" s="150"/>
      <c r="AE374" s="150"/>
      <c r="AF374" s="150"/>
      <c r="AG374" s="150" t="s">
        <v>334</v>
      </c>
      <c r="AH374" s="150">
        <v>0</v>
      </c>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row>
    <row r="375" spans="1:60" outlineLevel="1" x14ac:dyDescent="0.25">
      <c r="A375" s="157"/>
      <c r="B375" s="158"/>
      <c r="C375" s="191" t="s">
        <v>794</v>
      </c>
      <c r="D375" s="189"/>
      <c r="E375" s="190">
        <v>163.5</v>
      </c>
      <c r="F375" s="159"/>
      <c r="G375" s="159"/>
      <c r="H375" s="159"/>
      <c r="I375" s="159"/>
      <c r="J375" s="159"/>
      <c r="K375" s="159"/>
      <c r="L375" s="159"/>
      <c r="M375" s="159"/>
      <c r="N375" s="159"/>
      <c r="O375" s="159"/>
      <c r="P375" s="159"/>
      <c r="Q375" s="159"/>
      <c r="R375" s="159"/>
      <c r="S375" s="159"/>
      <c r="T375" s="159"/>
      <c r="U375" s="159"/>
      <c r="V375" s="159"/>
      <c r="W375" s="159"/>
      <c r="X375" s="159"/>
      <c r="Y375" s="150"/>
      <c r="Z375" s="150"/>
      <c r="AA375" s="150"/>
      <c r="AB375" s="150"/>
      <c r="AC375" s="150"/>
      <c r="AD375" s="150"/>
      <c r="AE375" s="150"/>
      <c r="AF375" s="150"/>
      <c r="AG375" s="150" t="s">
        <v>334</v>
      </c>
      <c r="AH375" s="150">
        <v>0</v>
      </c>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row>
    <row r="376" spans="1:60" outlineLevel="1" x14ac:dyDescent="0.25">
      <c r="A376" s="181">
        <v>134</v>
      </c>
      <c r="B376" s="182" t="s">
        <v>795</v>
      </c>
      <c r="C376" s="188" t="s">
        <v>796</v>
      </c>
      <c r="D376" s="183" t="s">
        <v>318</v>
      </c>
      <c r="E376" s="184">
        <v>63.9</v>
      </c>
      <c r="F376" s="185">
        <f>H376+J376</f>
        <v>0</v>
      </c>
      <c r="G376" s="185">
        <f>ROUND(E376*F376,2)</f>
        <v>0</v>
      </c>
      <c r="H376" s="186"/>
      <c r="I376" s="185">
        <f>ROUND(E376*H376,2)</f>
        <v>0</v>
      </c>
      <c r="J376" s="186"/>
      <c r="K376" s="185">
        <f>ROUND(E376*J376,2)</f>
        <v>0</v>
      </c>
      <c r="L376" s="185">
        <v>15</v>
      </c>
      <c r="M376" s="187">
        <f>G376*(1+L376/100)</f>
        <v>0</v>
      </c>
      <c r="N376" s="159">
        <v>1.39E-3</v>
      </c>
      <c r="O376" s="159">
        <f>ROUND(E376*N376,2)</f>
        <v>0.09</v>
      </c>
      <c r="P376" s="159">
        <v>0.24032000000000001</v>
      </c>
      <c r="Q376" s="159">
        <f>ROUND(E376*P376,2)</f>
        <v>15.36</v>
      </c>
      <c r="R376" s="159"/>
      <c r="S376" s="159" t="s">
        <v>223</v>
      </c>
      <c r="T376" s="159" t="s">
        <v>224</v>
      </c>
      <c r="U376" s="159">
        <v>0.66929000000000005</v>
      </c>
      <c r="V376" s="159">
        <f>ROUND(E376*U376,2)</f>
        <v>42.77</v>
      </c>
      <c r="W376" s="159"/>
      <c r="X376" s="159" t="s">
        <v>791</v>
      </c>
      <c r="Y376" s="150"/>
      <c r="Z376" s="150"/>
      <c r="AA376" s="150"/>
      <c r="AB376" s="150"/>
      <c r="AC376" s="150"/>
      <c r="AD376" s="150"/>
      <c r="AE376" s="150"/>
      <c r="AF376" s="150"/>
      <c r="AG376" s="150" t="s">
        <v>792</v>
      </c>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row>
    <row r="377" spans="1:60" outlineLevel="1" x14ac:dyDescent="0.25">
      <c r="A377" s="167">
        <v>135</v>
      </c>
      <c r="B377" s="168" t="s">
        <v>797</v>
      </c>
      <c r="C377" s="177" t="s">
        <v>798</v>
      </c>
      <c r="D377" s="169" t="s">
        <v>318</v>
      </c>
      <c r="E377" s="170">
        <v>61.38</v>
      </c>
      <c r="F377" s="171">
        <f>H377+J377</f>
        <v>0</v>
      </c>
      <c r="G377" s="171">
        <f>ROUND(E377*F377,2)</f>
        <v>0</v>
      </c>
      <c r="H377" s="172"/>
      <c r="I377" s="171">
        <f>ROUND(E377*H377,2)</f>
        <v>0</v>
      </c>
      <c r="J377" s="172"/>
      <c r="K377" s="171">
        <f>ROUND(E377*J377,2)</f>
        <v>0</v>
      </c>
      <c r="L377" s="171">
        <v>15</v>
      </c>
      <c r="M377" s="173">
        <f>G377*(1+L377/100)</f>
        <v>0</v>
      </c>
      <c r="N377" s="159">
        <v>0</v>
      </c>
      <c r="O377" s="159">
        <f>ROUND(E377*N377,2)</f>
        <v>0</v>
      </c>
      <c r="P377" s="159">
        <v>3.9239999999999997E-2</v>
      </c>
      <c r="Q377" s="159">
        <f>ROUND(E377*P377,2)</f>
        <v>2.41</v>
      </c>
      <c r="R377" s="159"/>
      <c r="S377" s="159" t="s">
        <v>223</v>
      </c>
      <c r="T377" s="159" t="s">
        <v>224</v>
      </c>
      <c r="U377" s="159">
        <v>0.10928</v>
      </c>
      <c r="V377" s="159">
        <f>ROUND(E377*U377,2)</f>
        <v>6.71</v>
      </c>
      <c r="W377" s="159"/>
      <c r="X377" s="159" t="s">
        <v>791</v>
      </c>
      <c r="Y377" s="150"/>
      <c r="Z377" s="150"/>
      <c r="AA377" s="150"/>
      <c r="AB377" s="150"/>
      <c r="AC377" s="150"/>
      <c r="AD377" s="150"/>
      <c r="AE377" s="150"/>
      <c r="AF377" s="150"/>
      <c r="AG377" s="150" t="s">
        <v>799</v>
      </c>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row>
    <row r="378" spans="1:60" ht="21" outlineLevel="1" x14ac:dyDescent="0.25">
      <c r="A378" s="157"/>
      <c r="B378" s="158"/>
      <c r="C378" s="287" t="s">
        <v>800</v>
      </c>
      <c r="D378" s="288"/>
      <c r="E378" s="288"/>
      <c r="F378" s="288"/>
      <c r="G378" s="288"/>
      <c r="H378" s="159"/>
      <c r="I378" s="159"/>
      <c r="J378" s="159"/>
      <c r="K378" s="159"/>
      <c r="L378" s="159"/>
      <c r="M378" s="159"/>
      <c r="N378" s="159"/>
      <c r="O378" s="159"/>
      <c r="P378" s="159"/>
      <c r="Q378" s="159"/>
      <c r="R378" s="159"/>
      <c r="S378" s="159"/>
      <c r="T378" s="159"/>
      <c r="U378" s="159"/>
      <c r="V378" s="159"/>
      <c r="W378" s="159"/>
      <c r="X378" s="159"/>
      <c r="Y378" s="150"/>
      <c r="Z378" s="150"/>
      <c r="AA378" s="150"/>
      <c r="AB378" s="150"/>
      <c r="AC378" s="150"/>
      <c r="AD378" s="150"/>
      <c r="AE378" s="150"/>
      <c r="AF378" s="150"/>
      <c r="AG378" s="150" t="s">
        <v>228</v>
      </c>
      <c r="AH378" s="150"/>
      <c r="AI378" s="150"/>
      <c r="AJ378" s="150"/>
      <c r="AK378" s="150"/>
      <c r="AL378" s="150"/>
      <c r="AM378" s="150"/>
      <c r="AN378" s="150"/>
      <c r="AO378" s="150"/>
      <c r="AP378" s="150"/>
      <c r="AQ378" s="150"/>
      <c r="AR378" s="150"/>
      <c r="AS378" s="150"/>
      <c r="AT378" s="150"/>
      <c r="AU378" s="150"/>
      <c r="AV378" s="150"/>
      <c r="AW378" s="150"/>
      <c r="AX378" s="150"/>
      <c r="AY378" s="150"/>
      <c r="AZ378" s="150"/>
      <c r="BA378" s="174" t="str">
        <f>C378</f>
        <v>Svislé přemístění ze 2. NP, nebo 1. PP, vodorovné vnitrostaveništní přemístění do 30 m, odvoz na skládku do 10 km. Bez poplatku za skládku.</v>
      </c>
      <c r="BB378" s="150"/>
      <c r="BC378" s="150"/>
      <c r="BD378" s="150"/>
      <c r="BE378" s="150"/>
      <c r="BF378" s="150"/>
      <c r="BG378" s="150"/>
      <c r="BH378" s="150"/>
    </row>
    <row r="379" spans="1:60" outlineLevel="1" x14ac:dyDescent="0.25">
      <c r="A379" s="157"/>
      <c r="B379" s="158"/>
      <c r="C379" s="191" t="s">
        <v>757</v>
      </c>
      <c r="D379" s="189"/>
      <c r="E379" s="190">
        <v>61.38</v>
      </c>
      <c r="F379" s="159"/>
      <c r="G379" s="159"/>
      <c r="H379" s="159"/>
      <c r="I379" s="159"/>
      <c r="J379" s="159"/>
      <c r="K379" s="159"/>
      <c r="L379" s="159"/>
      <c r="M379" s="159"/>
      <c r="N379" s="159"/>
      <c r="O379" s="159"/>
      <c r="P379" s="159"/>
      <c r="Q379" s="159"/>
      <c r="R379" s="159"/>
      <c r="S379" s="159"/>
      <c r="T379" s="159"/>
      <c r="U379" s="159"/>
      <c r="V379" s="159"/>
      <c r="W379" s="159"/>
      <c r="X379" s="159"/>
      <c r="Y379" s="150"/>
      <c r="Z379" s="150"/>
      <c r="AA379" s="150"/>
      <c r="AB379" s="150"/>
      <c r="AC379" s="150"/>
      <c r="AD379" s="150"/>
      <c r="AE379" s="150"/>
      <c r="AF379" s="150"/>
      <c r="AG379" s="150" t="s">
        <v>334</v>
      </c>
      <c r="AH379" s="150">
        <v>0</v>
      </c>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row>
    <row r="380" spans="1:60" outlineLevel="1" x14ac:dyDescent="0.25">
      <c r="A380" s="167">
        <v>136</v>
      </c>
      <c r="B380" s="168" t="s">
        <v>797</v>
      </c>
      <c r="C380" s="177" t="s">
        <v>801</v>
      </c>
      <c r="D380" s="169" t="s">
        <v>318</v>
      </c>
      <c r="E380" s="170">
        <v>256.5</v>
      </c>
      <c r="F380" s="171">
        <f>H380+J380</f>
        <v>0</v>
      </c>
      <c r="G380" s="171">
        <f>ROUND(E380*F380,2)</f>
        <v>0</v>
      </c>
      <c r="H380" s="172"/>
      <c r="I380" s="171">
        <f>ROUND(E380*H380,2)</f>
        <v>0</v>
      </c>
      <c r="J380" s="172"/>
      <c r="K380" s="171">
        <f>ROUND(E380*J380,2)</f>
        <v>0</v>
      </c>
      <c r="L380" s="171">
        <v>15</v>
      </c>
      <c r="M380" s="173">
        <f>G380*(1+L380/100)</f>
        <v>0</v>
      </c>
      <c r="N380" s="159">
        <v>0</v>
      </c>
      <c r="O380" s="159">
        <f>ROUND(E380*N380,2)</f>
        <v>0</v>
      </c>
      <c r="P380" s="159">
        <v>5.4239999999999997E-2</v>
      </c>
      <c r="Q380" s="159">
        <f>ROUND(E380*P380,2)</f>
        <v>13.91</v>
      </c>
      <c r="R380" s="159"/>
      <c r="S380" s="159" t="s">
        <v>223</v>
      </c>
      <c r="T380" s="159" t="s">
        <v>224</v>
      </c>
      <c r="U380" s="159">
        <v>0.15106</v>
      </c>
      <c r="V380" s="159">
        <f>ROUND(E380*U380,2)</f>
        <v>38.75</v>
      </c>
      <c r="W380" s="159"/>
      <c r="X380" s="159" t="s">
        <v>791</v>
      </c>
      <c r="Y380" s="150"/>
      <c r="Z380" s="150"/>
      <c r="AA380" s="150"/>
      <c r="AB380" s="150"/>
      <c r="AC380" s="150"/>
      <c r="AD380" s="150"/>
      <c r="AE380" s="150"/>
      <c r="AF380" s="150"/>
      <c r="AG380" s="150" t="s">
        <v>792</v>
      </c>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row>
    <row r="381" spans="1:60" ht="21" outlineLevel="1" x14ac:dyDescent="0.25">
      <c r="A381" s="157"/>
      <c r="B381" s="158"/>
      <c r="C381" s="287" t="s">
        <v>800</v>
      </c>
      <c r="D381" s="288"/>
      <c r="E381" s="288"/>
      <c r="F381" s="288"/>
      <c r="G381" s="288"/>
      <c r="H381" s="159"/>
      <c r="I381" s="159"/>
      <c r="J381" s="159"/>
      <c r="K381" s="159"/>
      <c r="L381" s="159"/>
      <c r="M381" s="159"/>
      <c r="N381" s="159"/>
      <c r="O381" s="159"/>
      <c r="P381" s="159"/>
      <c r="Q381" s="159"/>
      <c r="R381" s="159"/>
      <c r="S381" s="159"/>
      <c r="T381" s="159"/>
      <c r="U381" s="159"/>
      <c r="V381" s="159"/>
      <c r="W381" s="159"/>
      <c r="X381" s="159"/>
      <c r="Y381" s="150"/>
      <c r="Z381" s="150"/>
      <c r="AA381" s="150"/>
      <c r="AB381" s="150"/>
      <c r="AC381" s="150"/>
      <c r="AD381" s="150"/>
      <c r="AE381" s="150"/>
      <c r="AF381" s="150"/>
      <c r="AG381" s="150" t="s">
        <v>228</v>
      </c>
      <c r="AH381" s="150"/>
      <c r="AI381" s="150"/>
      <c r="AJ381" s="150"/>
      <c r="AK381" s="150"/>
      <c r="AL381" s="150"/>
      <c r="AM381" s="150"/>
      <c r="AN381" s="150"/>
      <c r="AO381" s="150"/>
      <c r="AP381" s="150"/>
      <c r="AQ381" s="150"/>
      <c r="AR381" s="150"/>
      <c r="AS381" s="150"/>
      <c r="AT381" s="150"/>
      <c r="AU381" s="150"/>
      <c r="AV381" s="150"/>
      <c r="AW381" s="150"/>
      <c r="AX381" s="150"/>
      <c r="AY381" s="150"/>
      <c r="AZ381" s="150"/>
      <c r="BA381" s="174" t="str">
        <f>C381</f>
        <v>Svislé přemístění ze 2. NP, nebo 1. PP, vodorovné vnitrostaveništní přemístění do 30 m, odvoz na skládku do 10 km. Bez poplatku za skládku.</v>
      </c>
      <c r="BB381" s="150"/>
      <c r="BC381" s="150"/>
      <c r="BD381" s="150"/>
      <c r="BE381" s="150"/>
      <c r="BF381" s="150"/>
      <c r="BG381" s="150"/>
      <c r="BH381" s="150"/>
    </row>
    <row r="382" spans="1:60" outlineLevel="1" x14ac:dyDescent="0.25">
      <c r="A382" s="157"/>
      <c r="B382" s="158"/>
      <c r="C382" s="191" t="s">
        <v>802</v>
      </c>
      <c r="D382" s="189"/>
      <c r="E382" s="190">
        <v>256.5</v>
      </c>
      <c r="F382" s="159"/>
      <c r="G382" s="159"/>
      <c r="H382" s="159"/>
      <c r="I382" s="159"/>
      <c r="J382" s="159"/>
      <c r="K382" s="159"/>
      <c r="L382" s="159"/>
      <c r="M382" s="159"/>
      <c r="N382" s="159"/>
      <c r="O382" s="159"/>
      <c r="P382" s="159"/>
      <c r="Q382" s="159"/>
      <c r="R382" s="159"/>
      <c r="S382" s="159"/>
      <c r="T382" s="159"/>
      <c r="U382" s="159"/>
      <c r="V382" s="159"/>
      <c r="W382" s="159"/>
      <c r="X382" s="159"/>
      <c r="Y382" s="150"/>
      <c r="Z382" s="150"/>
      <c r="AA382" s="150"/>
      <c r="AB382" s="150"/>
      <c r="AC382" s="150"/>
      <c r="AD382" s="150"/>
      <c r="AE382" s="150"/>
      <c r="AF382" s="150"/>
      <c r="AG382" s="150" t="s">
        <v>334</v>
      </c>
      <c r="AH382" s="150">
        <v>0</v>
      </c>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row>
    <row r="383" spans="1:60" x14ac:dyDescent="0.25">
      <c r="A383" s="161" t="s">
        <v>218</v>
      </c>
      <c r="B383" s="162" t="s">
        <v>145</v>
      </c>
      <c r="C383" s="176" t="s">
        <v>146</v>
      </c>
      <c r="D383" s="163"/>
      <c r="E383" s="164"/>
      <c r="F383" s="165"/>
      <c r="G383" s="165">
        <f>SUMIF(AG384:AG384,"&lt;&gt;NOR",G384:G384)</f>
        <v>0</v>
      </c>
      <c r="H383" s="165"/>
      <c r="I383" s="165">
        <f>SUM(I384:I384)</f>
        <v>0</v>
      </c>
      <c r="J383" s="165"/>
      <c r="K383" s="165">
        <f>SUM(K384:K384)</f>
        <v>0</v>
      </c>
      <c r="L383" s="165"/>
      <c r="M383" s="166">
        <f>SUM(M384:M384)</f>
        <v>0</v>
      </c>
      <c r="N383" s="160"/>
      <c r="O383" s="160">
        <f>SUM(O384:O384)</f>
        <v>0</v>
      </c>
      <c r="P383" s="160"/>
      <c r="Q383" s="160">
        <f>SUM(Q384:Q384)</f>
        <v>0</v>
      </c>
      <c r="R383" s="160"/>
      <c r="S383" s="160"/>
      <c r="T383" s="160"/>
      <c r="U383" s="160"/>
      <c r="V383" s="160">
        <f>SUM(V384:V384)</f>
        <v>319.14999999999998</v>
      </c>
      <c r="W383" s="160"/>
      <c r="X383" s="160"/>
      <c r="AG383" t="s">
        <v>219</v>
      </c>
    </row>
    <row r="384" spans="1:60" outlineLevel="1" x14ac:dyDescent="0.25">
      <c r="A384" s="181">
        <v>137</v>
      </c>
      <c r="B384" s="182" t="s">
        <v>803</v>
      </c>
      <c r="C384" s="188" t="s">
        <v>804</v>
      </c>
      <c r="D384" s="183" t="s">
        <v>342</v>
      </c>
      <c r="E384" s="184">
        <v>168.68136999999999</v>
      </c>
      <c r="F384" s="185">
        <f>H384+J384</f>
        <v>0</v>
      </c>
      <c r="G384" s="185">
        <f>ROUND(E384*F384,2)</f>
        <v>0</v>
      </c>
      <c r="H384" s="186"/>
      <c r="I384" s="185">
        <f>ROUND(E384*H384,2)</f>
        <v>0</v>
      </c>
      <c r="J384" s="186"/>
      <c r="K384" s="185">
        <f>ROUND(E384*J384,2)</f>
        <v>0</v>
      </c>
      <c r="L384" s="185">
        <v>15</v>
      </c>
      <c r="M384" s="187">
        <f>G384*(1+L384/100)</f>
        <v>0</v>
      </c>
      <c r="N384" s="159">
        <v>0</v>
      </c>
      <c r="O384" s="159">
        <f>ROUND(E384*N384,2)</f>
        <v>0</v>
      </c>
      <c r="P384" s="159">
        <v>0</v>
      </c>
      <c r="Q384" s="159">
        <f>ROUND(E384*P384,2)</f>
        <v>0</v>
      </c>
      <c r="R384" s="159"/>
      <c r="S384" s="159" t="s">
        <v>223</v>
      </c>
      <c r="T384" s="159" t="s">
        <v>224</v>
      </c>
      <c r="U384" s="159">
        <v>1.8919999999999999</v>
      </c>
      <c r="V384" s="159">
        <f>ROUND(E384*U384,2)</f>
        <v>319.14999999999998</v>
      </c>
      <c r="W384" s="159"/>
      <c r="X384" s="159" t="s">
        <v>268</v>
      </c>
      <c r="Y384" s="150"/>
      <c r="Z384" s="150"/>
      <c r="AA384" s="150"/>
      <c r="AB384" s="150"/>
      <c r="AC384" s="150"/>
      <c r="AD384" s="150"/>
      <c r="AE384" s="150"/>
      <c r="AF384" s="150"/>
      <c r="AG384" s="150" t="s">
        <v>269</v>
      </c>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row>
    <row r="385" spans="1:60" x14ac:dyDescent="0.25">
      <c r="A385" s="161" t="s">
        <v>218</v>
      </c>
      <c r="B385" s="162" t="s">
        <v>147</v>
      </c>
      <c r="C385" s="176" t="s">
        <v>148</v>
      </c>
      <c r="D385" s="163"/>
      <c r="E385" s="164"/>
      <c r="F385" s="165"/>
      <c r="G385" s="165">
        <f>SUMIF(AG386:AG401,"&lt;&gt;NOR",G386:G401)</f>
        <v>0</v>
      </c>
      <c r="H385" s="165"/>
      <c r="I385" s="165">
        <f>SUM(I386:I401)</f>
        <v>0</v>
      </c>
      <c r="J385" s="165"/>
      <c r="K385" s="165">
        <f>SUM(K386:K401)</f>
        <v>0</v>
      </c>
      <c r="L385" s="165"/>
      <c r="M385" s="166">
        <f>SUM(M386:M401)</f>
        <v>0</v>
      </c>
      <c r="N385" s="160"/>
      <c r="O385" s="160">
        <f>SUM(O386:O401)</f>
        <v>1.89</v>
      </c>
      <c r="P385" s="160"/>
      <c r="Q385" s="160">
        <f>SUM(Q386:Q401)</f>
        <v>0</v>
      </c>
      <c r="R385" s="160"/>
      <c r="S385" s="160"/>
      <c r="T385" s="160"/>
      <c r="U385" s="160"/>
      <c r="V385" s="160">
        <f>SUM(V386:V401)</f>
        <v>115.46</v>
      </c>
      <c r="W385" s="160"/>
      <c r="X385" s="160"/>
      <c r="AG385" t="s">
        <v>219</v>
      </c>
    </row>
    <row r="386" spans="1:60" ht="20.399999999999999" outlineLevel="1" x14ac:dyDescent="0.25">
      <c r="A386" s="167">
        <v>138</v>
      </c>
      <c r="B386" s="168" t="s">
        <v>805</v>
      </c>
      <c r="C386" s="177" t="s">
        <v>806</v>
      </c>
      <c r="D386" s="169" t="s">
        <v>288</v>
      </c>
      <c r="E386" s="170">
        <v>21.2</v>
      </c>
      <c r="F386" s="171">
        <f>H386+J386</f>
        <v>0</v>
      </c>
      <c r="G386" s="171">
        <f>ROUND(E386*F386,2)</f>
        <v>0</v>
      </c>
      <c r="H386" s="172"/>
      <c r="I386" s="171">
        <f>ROUND(E386*H386,2)</f>
        <v>0</v>
      </c>
      <c r="J386" s="172"/>
      <c r="K386" s="171">
        <f>ROUND(E386*J386,2)</f>
        <v>0</v>
      </c>
      <c r="L386" s="171">
        <v>15</v>
      </c>
      <c r="M386" s="173">
        <f>G386*(1+L386/100)</f>
        <v>0</v>
      </c>
      <c r="N386" s="159">
        <v>7.1500000000000001E-3</v>
      </c>
      <c r="O386" s="159">
        <f>ROUND(E386*N386,2)</f>
        <v>0.15</v>
      </c>
      <c r="P386" s="159">
        <v>0</v>
      </c>
      <c r="Q386" s="159">
        <f>ROUND(E386*P386,2)</f>
        <v>0</v>
      </c>
      <c r="R386" s="159"/>
      <c r="S386" s="159" t="s">
        <v>223</v>
      </c>
      <c r="T386" s="159" t="s">
        <v>224</v>
      </c>
      <c r="U386" s="159">
        <v>2</v>
      </c>
      <c r="V386" s="159">
        <f>ROUND(E386*U386,2)</f>
        <v>42.4</v>
      </c>
      <c r="W386" s="159"/>
      <c r="X386" s="159" t="s">
        <v>268</v>
      </c>
      <c r="Y386" s="150"/>
      <c r="Z386" s="150"/>
      <c r="AA386" s="150"/>
      <c r="AB386" s="150"/>
      <c r="AC386" s="150"/>
      <c r="AD386" s="150"/>
      <c r="AE386" s="150"/>
      <c r="AF386" s="150"/>
      <c r="AG386" s="150" t="s">
        <v>332</v>
      </c>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row>
    <row r="387" spans="1:60" outlineLevel="1" x14ac:dyDescent="0.25">
      <c r="A387" s="157"/>
      <c r="B387" s="158"/>
      <c r="C387" s="191" t="s">
        <v>807</v>
      </c>
      <c r="D387" s="189"/>
      <c r="E387" s="190">
        <v>21.2</v>
      </c>
      <c r="F387" s="159"/>
      <c r="G387" s="159"/>
      <c r="H387" s="159"/>
      <c r="I387" s="159"/>
      <c r="J387" s="159"/>
      <c r="K387" s="159"/>
      <c r="L387" s="159"/>
      <c r="M387" s="159"/>
      <c r="N387" s="159"/>
      <c r="O387" s="159"/>
      <c r="P387" s="159"/>
      <c r="Q387" s="159"/>
      <c r="R387" s="159"/>
      <c r="S387" s="159"/>
      <c r="T387" s="159"/>
      <c r="U387" s="159"/>
      <c r="V387" s="159"/>
      <c r="W387" s="159"/>
      <c r="X387" s="159"/>
      <c r="Y387" s="150"/>
      <c r="Z387" s="150"/>
      <c r="AA387" s="150"/>
      <c r="AB387" s="150"/>
      <c r="AC387" s="150"/>
      <c r="AD387" s="150"/>
      <c r="AE387" s="150"/>
      <c r="AF387" s="150"/>
      <c r="AG387" s="150" t="s">
        <v>334</v>
      </c>
      <c r="AH387" s="150">
        <v>0</v>
      </c>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row>
    <row r="388" spans="1:60" ht="20.399999999999999" outlineLevel="1" x14ac:dyDescent="0.25">
      <c r="A388" s="167">
        <v>139</v>
      </c>
      <c r="B388" s="168" t="s">
        <v>808</v>
      </c>
      <c r="C388" s="177" t="s">
        <v>809</v>
      </c>
      <c r="D388" s="169" t="s">
        <v>318</v>
      </c>
      <c r="E388" s="170">
        <v>156.285</v>
      </c>
      <c r="F388" s="171">
        <f>H388+J388</f>
        <v>0</v>
      </c>
      <c r="G388" s="171">
        <f>ROUND(E388*F388,2)</f>
        <v>0</v>
      </c>
      <c r="H388" s="172"/>
      <c r="I388" s="171">
        <f>ROUND(E388*H388,2)</f>
        <v>0</v>
      </c>
      <c r="J388" s="172"/>
      <c r="K388" s="171">
        <f>ROUND(E388*J388,2)</f>
        <v>0</v>
      </c>
      <c r="L388" s="171">
        <v>15</v>
      </c>
      <c r="M388" s="173">
        <f>G388*(1+L388/100)</f>
        <v>0</v>
      </c>
      <c r="N388" s="159">
        <v>2.9999999999999997E-4</v>
      </c>
      <c r="O388" s="159">
        <f>ROUND(E388*N388,2)</f>
        <v>0.05</v>
      </c>
      <c r="P388" s="159">
        <v>0</v>
      </c>
      <c r="Q388" s="159">
        <f>ROUND(E388*P388,2)</f>
        <v>0</v>
      </c>
      <c r="R388" s="159"/>
      <c r="S388" s="159" t="s">
        <v>223</v>
      </c>
      <c r="T388" s="159" t="s">
        <v>224</v>
      </c>
      <c r="U388" s="159">
        <v>2.75E-2</v>
      </c>
      <c r="V388" s="159">
        <f>ROUND(E388*U388,2)</f>
        <v>4.3</v>
      </c>
      <c r="W388" s="159"/>
      <c r="X388" s="159" t="s">
        <v>268</v>
      </c>
      <c r="Y388" s="150"/>
      <c r="Z388" s="150"/>
      <c r="AA388" s="150"/>
      <c r="AB388" s="150"/>
      <c r="AC388" s="150"/>
      <c r="AD388" s="150"/>
      <c r="AE388" s="150"/>
      <c r="AF388" s="150"/>
      <c r="AG388" s="150" t="s">
        <v>597</v>
      </c>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row>
    <row r="389" spans="1:60" outlineLevel="1" x14ac:dyDescent="0.25">
      <c r="A389" s="157"/>
      <c r="B389" s="158"/>
      <c r="C389" s="191" t="s">
        <v>810</v>
      </c>
      <c r="D389" s="189"/>
      <c r="E389" s="190">
        <v>156.28</v>
      </c>
      <c r="F389" s="159"/>
      <c r="G389" s="159"/>
      <c r="H389" s="159"/>
      <c r="I389" s="159"/>
      <c r="J389" s="159"/>
      <c r="K389" s="159"/>
      <c r="L389" s="159"/>
      <c r="M389" s="159"/>
      <c r="N389" s="159"/>
      <c r="O389" s="159"/>
      <c r="P389" s="159"/>
      <c r="Q389" s="159"/>
      <c r="R389" s="159"/>
      <c r="S389" s="159"/>
      <c r="T389" s="159"/>
      <c r="U389" s="159"/>
      <c r="V389" s="159"/>
      <c r="W389" s="159"/>
      <c r="X389" s="159"/>
      <c r="Y389" s="150"/>
      <c r="Z389" s="150"/>
      <c r="AA389" s="150"/>
      <c r="AB389" s="150"/>
      <c r="AC389" s="150"/>
      <c r="AD389" s="150"/>
      <c r="AE389" s="150"/>
      <c r="AF389" s="150"/>
      <c r="AG389" s="150" t="s">
        <v>334</v>
      </c>
      <c r="AH389" s="150">
        <v>0</v>
      </c>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row>
    <row r="390" spans="1:60" ht="20.399999999999999" outlineLevel="1" x14ac:dyDescent="0.25">
      <c r="A390" s="167">
        <v>140</v>
      </c>
      <c r="B390" s="168" t="s">
        <v>811</v>
      </c>
      <c r="C390" s="177" t="s">
        <v>812</v>
      </c>
      <c r="D390" s="169" t="s">
        <v>318</v>
      </c>
      <c r="E390" s="170">
        <v>12.2475</v>
      </c>
      <c r="F390" s="171">
        <f>H390+J390</f>
        <v>0</v>
      </c>
      <c r="G390" s="171">
        <f>ROUND(E390*F390,2)</f>
        <v>0</v>
      </c>
      <c r="H390" s="172"/>
      <c r="I390" s="171">
        <f>ROUND(E390*H390,2)</f>
        <v>0</v>
      </c>
      <c r="J390" s="172"/>
      <c r="K390" s="171">
        <f>ROUND(E390*J390,2)</f>
        <v>0</v>
      </c>
      <c r="L390" s="171">
        <v>15</v>
      </c>
      <c r="M390" s="173">
        <f>G390*(1+L390/100)</f>
        <v>0</v>
      </c>
      <c r="N390" s="159">
        <v>1.7000000000000001E-4</v>
      </c>
      <c r="O390" s="159">
        <f>ROUND(E390*N390,2)</f>
        <v>0</v>
      </c>
      <c r="P390" s="159">
        <v>0</v>
      </c>
      <c r="Q390" s="159">
        <f>ROUND(E390*P390,2)</f>
        <v>0</v>
      </c>
      <c r="R390" s="159"/>
      <c r="S390" s="159" t="s">
        <v>223</v>
      </c>
      <c r="T390" s="159" t="s">
        <v>224</v>
      </c>
      <c r="U390" s="159">
        <v>4.9000000000000002E-2</v>
      </c>
      <c r="V390" s="159">
        <f>ROUND(E390*U390,2)</f>
        <v>0.6</v>
      </c>
      <c r="W390" s="159"/>
      <c r="X390" s="159" t="s">
        <v>268</v>
      </c>
      <c r="Y390" s="150"/>
      <c r="Z390" s="150"/>
      <c r="AA390" s="150"/>
      <c r="AB390" s="150"/>
      <c r="AC390" s="150"/>
      <c r="AD390" s="150"/>
      <c r="AE390" s="150"/>
      <c r="AF390" s="150"/>
      <c r="AG390" s="150" t="s">
        <v>332</v>
      </c>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row>
    <row r="391" spans="1:60" outlineLevel="1" x14ac:dyDescent="0.25">
      <c r="A391" s="157"/>
      <c r="B391" s="158"/>
      <c r="C391" s="191" t="s">
        <v>813</v>
      </c>
      <c r="D391" s="189"/>
      <c r="E391" s="190">
        <v>12.25</v>
      </c>
      <c r="F391" s="159"/>
      <c r="G391" s="159"/>
      <c r="H391" s="159"/>
      <c r="I391" s="159"/>
      <c r="J391" s="159"/>
      <c r="K391" s="159"/>
      <c r="L391" s="159"/>
      <c r="M391" s="159"/>
      <c r="N391" s="159"/>
      <c r="O391" s="159"/>
      <c r="P391" s="159"/>
      <c r="Q391" s="159"/>
      <c r="R391" s="159"/>
      <c r="S391" s="159"/>
      <c r="T391" s="159"/>
      <c r="U391" s="159"/>
      <c r="V391" s="159"/>
      <c r="W391" s="159"/>
      <c r="X391" s="159"/>
      <c r="Y391" s="150"/>
      <c r="Z391" s="150"/>
      <c r="AA391" s="150"/>
      <c r="AB391" s="150"/>
      <c r="AC391" s="150"/>
      <c r="AD391" s="150"/>
      <c r="AE391" s="150"/>
      <c r="AF391" s="150"/>
      <c r="AG391" s="150" t="s">
        <v>334</v>
      </c>
      <c r="AH391" s="150">
        <v>0</v>
      </c>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row>
    <row r="392" spans="1:60" ht="20.399999999999999" outlineLevel="1" x14ac:dyDescent="0.25">
      <c r="A392" s="181">
        <v>141</v>
      </c>
      <c r="B392" s="182" t="s">
        <v>814</v>
      </c>
      <c r="C392" s="188" t="s">
        <v>815</v>
      </c>
      <c r="D392" s="183" t="s">
        <v>318</v>
      </c>
      <c r="E392" s="184">
        <v>135.9</v>
      </c>
      <c r="F392" s="185">
        <f>H392+J392</f>
        <v>0</v>
      </c>
      <c r="G392" s="185">
        <f>ROUND(E392*F392,2)</f>
        <v>0</v>
      </c>
      <c r="H392" s="186"/>
      <c r="I392" s="185">
        <f>ROUND(E392*H392,2)</f>
        <v>0</v>
      </c>
      <c r="J392" s="186"/>
      <c r="K392" s="185">
        <f>ROUND(E392*J392,2)</f>
        <v>0</v>
      </c>
      <c r="L392" s="185">
        <v>15</v>
      </c>
      <c r="M392" s="187">
        <f>G392*(1+L392/100)</f>
        <v>0</v>
      </c>
      <c r="N392" s="159">
        <v>8.1999999999999998E-4</v>
      </c>
      <c r="O392" s="159">
        <f>ROUND(E392*N392,2)</f>
        <v>0.11</v>
      </c>
      <c r="P392" s="159">
        <v>0</v>
      </c>
      <c r="Q392" s="159">
        <f>ROUND(E392*P392,2)</f>
        <v>0</v>
      </c>
      <c r="R392" s="159"/>
      <c r="S392" s="159" t="s">
        <v>223</v>
      </c>
      <c r="T392" s="159" t="s">
        <v>224</v>
      </c>
      <c r="U392" s="159">
        <v>0.45982000000000001</v>
      </c>
      <c r="V392" s="159">
        <f>ROUND(E392*U392,2)</f>
        <v>62.49</v>
      </c>
      <c r="W392" s="159"/>
      <c r="X392" s="159" t="s">
        <v>268</v>
      </c>
      <c r="Y392" s="150"/>
      <c r="Z392" s="150"/>
      <c r="AA392" s="150"/>
      <c r="AB392" s="150"/>
      <c r="AC392" s="150"/>
      <c r="AD392" s="150"/>
      <c r="AE392" s="150"/>
      <c r="AF392" s="150"/>
      <c r="AG392" s="150" t="s">
        <v>597</v>
      </c>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row>
    <row r="393" spans="1:60" ht="20.399999999999999" outlineLevel="1" x14ac:dyDescent="0.25">
      <c r="A393" s="167">
        <v>142</v>
      </c>
      <c r="B393" s="168" t="s">
        <v>816</v>
      </c>
      <c r="C393" s="177" t="s">
        <v>817</v>
      </c>
      <c r="D393" s="169" t="s">
        <v>318</v>
      </c>
      <c r="E393" s="170">
        <v>10.65</v>
      </c>
      <c r="F393" s="171">
        <f>H393+J393</f>
        <v>0</v>
      </c>
      <c r="G393" s="171">
        <f>ROUND(E393*F393,2)</f>
        <v>0</v>
      </c>
      <c r="H393" s="172"/>
      <c r="I393" s="171">
        <f>ROUND(E393*H393,2)</f>
        <v>0</v>
      </c>
      <c r="J393" s="172"/>
      <c r="K393" s="171">
        <f>ROUND(E393*J393,2)</f>
        <v>0</v>
      </c>
      <c r="L393" s="171">
        <v>15</v>
      </c>
      <c r="M393" s="173">
        <f>G393*(1+L393/100)</f>
        <v>0</v>
      </c>
      <c r="N393" s="159">
        <v>9.8999999999999999E-4</v>
      </c>
      <c r="O393" s="159">
        <f>ROUND(E393*N393,2)</f>
        <v>0.01</v>
      </c>
      <c r="P393" s="159">
        <v>0</v>
      </c>
      <c r="Q393" s="159">
        <f>ROUND(E393*P393,2)</f>
        <v>0</v>
      </c>
      <c r="R393" s="159"/>
      <c r="S393" s="159" t="s">
        <v>223</v>
      </c>
      <c r="T393" s="159" t="s">
        <v>224</v>
      </c>
      <c r="U393" s="159">
        <v>0.53200000000000003</v>
      </c>
      <c r="V393" s="159">
        <f>ROUND(E393*U393,2)</f>
        <v>5.67</v>
      </c>
      <c r="W393" s="159"/>
      <c r="X393" s="159" t="s">
        <v>268</v>
      </c>
      <c r="Y393" s="150"/>
      <c r="Z393" s="150"/>
      <c r="AA393" s="150"/>
      <c r="AB393" s="150"/>
      <c r="AC393" s="150"/>
      <c r="AD393" s="150"/>
      <c r="AE393" s="150"/>
      <c r="AF393" s="150"/>
      <c r="AG393" s="150" t="s">
        <v>332</v>
      </c>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row>
    <row r="394" spans="1:60" outlineLevel="1" x14ac:dyDescent="0.25">
      <c r="A394" s="157"/>
      <c r="B394" s="158"/>
      <c r="C394" s="191" t="s">
        <v>818</v>
      </c>
      <c r="D394" s="189"/>
      <c r="E394" s="190">
        <v>10.65</v>
      </c>
      <c r="F394" s="159"/>
      <c r="G394" s="159"/>
      <c r="H394" s="159"/>
      <c r="I394" s="159"/>
      <c r="J394" s="159"/>
      <c r="K394" s="159"/>
      <c r="L394" s="159"/>
      <c r="M394" s="159"/>
      <c r="N394" s="159"/>
      <c r="O394" s="159"/>
      <c r="P394" s="159"/>
      <c r="Q394" s="159"/>
      <c r="R394" s="159"/>
      <c r="S394" s="159"/>
      <c r="T394" s="159"/>
      <c r="U394" s="159"/>
      <c r="V394" s="159"/>
      <c r="W394" s="159"/>
      <c r="X394" s="159"/>
      <c r="Y394" s="150"/>
      <c r="Z394" s="150"/>
      <c r="AA394" s="150"/>
      <c r="AB394" s="150"/>
      <c r="AC394" s="150"/>
      <c r="AD394" s="150"/>
      <c r="AE394" s="150"/>
      <c r="AF394" s="150"/>
      <c r="AG394" s="150" t="s">
        <v>334</v>
      </c>
      <c r="AH394" s="150">
        <v>0</v>
      </c>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row>
    <row r="395" spans="1:60" outlineLevel="1" x14ac:dyDescent="0.25">
      <c r="A395" s="181">
        <v>143</v>
      </c>
      <c r="B395" s="182" t="s">
        <v>819</v>
      </c>
      <c r="C395" s="188" t="s">
        <v>820</v>
      </c>
      <c r="D395" s="183" t="s">
        <v>0</v>
      </c>
      <c r="E395" s="184">
        <v>1176.8125</v>
      </c>
      <c r="F395" s="185">
        <f>H395+J395</f>
        <v>0</v>
      </c>
      <c r="G395" s="185">
        <f>ROUND(E395*F395,2)</f>
        <v>0</v>
      </c>
      <c r="H395" s="186"/>
      <c r="I395" s="185">
        <f>ROUND(E395*H395,2)</f>
        <v>0</v>
      </c>
      <c r="J395" s="186"/>
      <c r="K395" s="185">
        <f>ROUND(E395*J395,2)</f>
        <v>0</v>
      </c>
      <c r="L395" s="185">
        <v>15</v>
      </c>
      <c r="M395" s="187">
        <f>G395*(1+L395/100)</f>
        <v>0</v>
      </c>
      <c r="N395" s="159">
        <v>0</v>
      </c>
      <c r="O395" s="159">
        <f>ROUND(E395*N395,2)</f>
        <v>0</v>
      </c>
      <c r="P395" s="159">
        <v>0</v>
      </c>
      <c r="Q395" s="159">
        <f>ROUND(E395*P395,2)</f>
        <v>0</v>
      </c>
      <c r="R395" s="159"/>
      <c r="S395" s="159" t="s">
        <v>223</v>
      </c>
      <c r="T395" s="159" t="s">
        <v>224</v>
      </c>
      <c r="U395" s="159">
        <v>0</v>
      </c>
      <c r="V395" s="159">
        <f>ROUND(E395*U395,2)</f>
        <v>0</v>
      </c>
      <c r="W395" s="159"/>
      <c r="X395" s="159" t="s">
        <v>268</v>
      </c>
      <c r="Y395" s="150"/>
      <c r="Z395" s="150"/>
      <c r="AA395" s="150"/>
      <c r="AB395" s="150"/>
      <c r="AC395" s="150"/>
      <c r="AD395" s="150"/>
      <c r="AE395" s="150"/>
      <c r="AF395" s="150"/>
      <c r="AG395" s="150" t="s">
        <v>597</v>
      </c>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row>
    <row r="396" spans="1:60" outlineLevel="1" x14ac:dyDescent="0.25">
      <c r="A396" s="181">
        <v>144</v>
      </c>
      <c r="B396" s="182" t="s">
        <v>821</v>
      </c>
      <c r="C396" s="188" t="s">
        <v>822</v>
      </c>
      <c r="D396" s="183" t="s">
        <v>400</v>
      </c>
      <c r="E396" s="184">
        <v>56</v>
      </c>
      <c r="F396" s="185">
        <f>H396+J396</f>
        <v>0</v>
      </c>
      <c r="G396" s="185">
        <f>ROUND(E396*F396,2)</f>
        <v>0</v>
      </c>
      <c r="H396" s="186"/>
      <c r="I396" s="185">
        <f>ROUND(E396*H396,2)</f>
        <v>0</v>
      </c>
      <c r="J396" s="186"/>
      <c r="K396" s="185">
        <f>ROUND(E396*J396,2)</f>
        <v>0</v>
      </c>
      <c r="L396" s="185">
        <v>15</v>
      </c>
      <c r="M396" s="187">
        <f>G396*(1+L396/100)</f>
        <v>0</v>
      </c>
      <c r="N396" s="159">
        <v>0</v>
      </c>
      <c r="O396" s="159">
        <f>ROUND(E396*N396,2)</f>
        <v>0</v>
      </c>
      <c r="P396" s="159">
        <v>0</v>
      </c>
      <c r="Q396" s="159">
        <f>ROUND(E396*P396,2)</f>
        <v>0</v>
      </c>
      <c r="R396" s="159"/>
      <c r="S396" s="159" t="s">
        <v>267</v>
      </c>
      <c r="T396" s="159" t="s">
        <v>224</v>
      </c>
      <c r="U396" s="159">
        <v>0</v>
      </c>
      <c r="V396" s="159">
        <f>ROUND(E396*U396,2)</f>
        <v>0</v>
      </c>
      <c r="W396" s="159"/>
      <c r="X396" s="159" t="s">
        <v>268</v>
      </c>
      <c r="Y396" s="150"/>
      <c r="Z396" s="150"/>
      <c r="AA396" s="150"/>
      <c r="AB396" s="150"/>
      <c r="AC396" s="150"/>
      <c r="AD396" s="150"/>
      <c r="AE396" s="150"/>
      <c r="AF396" s="150"/>
      <c r="AG396" s="150" t="s">
        <v>332</v>
      </c>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row>
    <row r="397" spans="1:60" ht="20.399999999999999" outlineLevel="1" x14ac:dyDescent="0.25">
      <c r="A397" s="167">
        <v>145</v>
      </c>
      <c r="B397" s="168" t="s">
        <v>823</v>
      </c>
      <c r="C397" s="177" t="s">
        <v>824</v>
      </c>
      <c r="D397" s="169" t="s">
        <v>318</v>
      </c>
      <c r="E397" s="170">
        <v>183.1875</v>
      </c>
      <c r="F397" s="171">
        <f>H397+J397</f>
        <v>0</v>
      </c>
      <c r="G397" s="171">
        <f>ROUND(E397*F397,2)</f>
        <v>0</v>
      </c>
      <c r="H397" s="172"/>
      <c r="I397" s="171">
        <f>ROUND(E397*H397,2)</f>
        <v>0</v>
      </c>
      <c r="J397" s="172"/>
      <c r="K397" s="171">
        <f>ROUND(E397*J397,2)</f>
        <v>0</v>
      </c>
      <c r="L397" s="171">
        <v>15</v>
      </c>
      <c r="M397" s="173">
        <f>G397*(1+L397/100)</f>
        <v>0</v>
      </c>
      <c r="N397" s="159">
        <v>4.5999999999999999E-3</v>
      </c>
      <c r="O397" s="159">
        <f>ROUND(E397*N397,2)</f>
        <v>0.84</v>
      </c>
      <c r="P397" s="159">
        <v>0</v>
      </c>
      <c r="Q397" s="159">
        <f>ROUND(E397*P397,2)</f>
        <v>0</v>
      </c>
      <c r="R397" s="159" t="s">
        <v>343</v>
      </c>
      <c r="S397" s="159" t="s">
        <v>223</v>
      </c>
      <c r="T397" s="159" t="s">
        <v>224</v>
      </c>
      <c r="U397" s="159">
        <v>0</v>
      </c>
      <c r="V397" s="159">
        <f>ROUND(E397*U397,2)</f>
        <v>0</v>
      </c>
      <c r="W397" s="159"/>
      <c r="X397" s="159" t="s">
        <v>344</v>
      </c>
      <c r="Y397" s="150"/>
      <c r="Z397" s="150"/>
      <c r="AA397" s="150"/>
      <c r="AB397" s="150"/>
      <c r="AC397" s="150"/>
      <c r="AD397" s="150"/>
      <c r="AE397" s="150"/>
      <c r="AF397" s="150"/>
      <c r="AG397" s="150" t="s">
        <v>614</v>
      </c>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row>
    <row r="398" spans="1:60" outlineLevel="1" x14ac:dyDescent="0.25">
      <c r="A398" s="157"/>
      <c r="B398" s="158"/>
      <c r="C398" s="191" t="s">
        <v>825</v>
      </c>
      <c r="D398" s="189"/>
      <c r="E398" s="190">
        <v>183.19</v>
      </c>
      <c r="F398" s="159"/>
      <c r="G398" s="159"/>
      <c r="H398" s="159"/>
      <c r="I398" s="159"/>
      <c r="J398" s="159"/>
      <c r="K398" s="159"/>
      <c r="L398" s="159"/>
      <c r="M398" s="159"/>
      <c r="N398" s="159"/>
      <c r="O398" s="159"/>
      <c r="P398" s="159"/>
      <c r="Q398" s="159"/>
      <c r="R398" s="159"/>
      <c r="S398" s="159"/>
      <c r="T398" s="159"/>
      <c r="U398" s="159"/>
      <c r="V398" s="159"/>
      <c r="W398" s="159"/>
      <c r="X398" s="159"/>
      <c r="Y398" s="150"/>
      <c r="Z398" s="150"/>
      <c r="AA398" s="150"/>
      <c r="AB398" s="150"/>
      <c r="AC398" s="150"/>
      <c r="AD398" s="150"/>
      <c r="AE398" s="150"/>
      <c r="AF398" s="150"/>
      <c r="AG398" s="150" t="s">
        <v>334</v>
      </c>
      <c r="AH398" s="150">
        <v>0</v>
      </c>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row>
    <row r="399" spans="1:60" outlineLevel="1" x14ac:dyDescent="0.25">
      <c r="A399" s="167">
        <v>146</v>
      </c>
      <c r="B399" s="168" t="s">
        <v>504</v>
      </c>
      <c r="C399" s="177" t="s">
        <v>1970</v>
      </c>
      <c r="D399" s="169" t="s">
        <v>318</v>
      </c>
      <c r="E399" s="170">
        <v>131.44800000000001</v>
      </c>
      <c r="F399" s="171">
        <f>H399+J399</f>
        <v>0</v>
      </c>
      <c r="G399" s="171">
        <f>ROUND(E399*F399,2)</f>
        <v>0</v>
      </c>
      <c r="H399" s="172"/>
      <c r="I399" s="171">
        <f>ROUND(E399*H399,2)</f>
        <v>0</v>
      </c>
      <c r="J399" s="172"/>
      <c r="K399" s="171">
        <f>ROUND(E399*J399,2)</f>
        <v>0</v>
      </c>
      <c r="L399" s="171">
        <v>15</v>
      </c>
      <c r="M399" s="173">
        <f>G399*(1+L399/100)</f>
        <v>0</v>
      </c>
      <c r="N399" s="159"/>
      <c r="O399" s="159"/>
      <c r="P399" s="159"/>
      <c r="Q399" s="159"/>
      <c r="R399" s="159"/>
      <c r="S399" s="159"/>
      <c r="T399" s="159"/>
      <c r="U399" s="159"/>
      <c r="V399" s="159"/>
      <c r="W399" s="159"/>
      <c r="X399" s="159"/>
      <c r="Y399" s="150"/>
      <c r="Z399" s="150"/>
      <c r="AA399" s="150"/>
      <c r="AB399" s="150"/>
      <c r="AC399" s="150"/>
      <c r="AD399" s="150"/>
      <c r="AE399" s="150"/>
      <c r="AF399" s="150"/>
      <c r="AG399" s="150"/>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row>
    <row r="400" spans="1:60" ht="30.6" outlineLevel="1" x14ac:dyDescent="0.25">
      <c r="A400" s="157"/>
      <c r="B400" s="158"/>
      <c r="C400" s="191" t="s">
        <v>2089</v>
      </c>
      <c r="D400" s="189"/>
      <c r="E400" s="190">
        <v>131.44800000000001</v>
      </c>
      <c r="F400" s="159"/>
      <c r="G400" s="159"/>
      <c r="H400" s="159"/>
      <c r="I400" s="159"/>
      <c r="J400" s="159"/>
      <c r="K400" s="159"/>
      <c r="L400" s="159"/>
      <c r="M400" s="159"/>
      <c r="N400" s="159"/>
      <c r="O400" s="159"/>
      <c r="P400" s="159"/>
      <c r="Q400" s="159"/>
      <c r="R400" s="159"/>
      <c r="S400" s="159"/>
      <c r="T400" s="159"/>
      <c r="U400" s="159"/>
      <c r="V400" s="159"/>
      <c r="W400" s="159"/>
      <c r="X400" s="159"/>
      <c r="Y400" s="150"/>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row>
    <row r="401" spans="1:60" ht="20.399999999999999" outlineLevel="1" x14ac:dyDescent="0.25">
      <c r="A401" s="181">
        <v>147</v>
      </c>
      <c r="B401" s="182" t="s">
        <v>826</v>
      </c>
      <c r="C401" s="188" t="s">
        <v>827</v>
      </c>
      <c r="D401" s="183" t="s">
        <v>318</v>
      </c>
      <c r="E401" s="184">
        <v>183.1875</v>
      </c>
      <c r="F401" s="185">
        <f>H401+J401</f>
        <v>0</v>
      </c>
      <c r="G401" s="185">
        <f>ROUND(E401*F401,2)</f>
        <v>0</v>
      </c>
      <c r="H401" s="186"/>
      <c r="I401" s="185">
        <f>ROUND(E401*H401,2)</f>
        <v>0</v>
      </c>
      <c r="J401" s="186"/>
      <c r="K401" s="185">
        <f>ROUND(E401*J401,2)</f>
        <v>0</v>
      </c>
      <c r="L401" s="185">
        <v>15</v>
      </c>
      <c r="M401" s="187">
        <f>G401*(1+L401/100)</f>
        <v>0</v>
      </c>
      <c r="N401" s="159">
        <v>4.0000000000000001E-3</v>
      </c>
      <c r="O401" s="159">
        <f>ROUND(E401*N401,2)</f>
        <v>0.73</v>
      </c>
      <c r="P401" s="159">
        <v>0</v>
      </c>
      <c r="Q401" s="159">
        <f>ROUND(E401*P401,2)</f>
        <v>0</v>
      </c>
      <c r="R401" s="159" t="s">
        <v>343</v>
      </c>
      <c r="S401" s="159" t="s">
        <v>223</v>
      </c>
      <c r="T401" s="159" t="s">
        <v>224</v>
      </c>
      <c r="U401" s="159">
        <v>0</v>
      </c>
      <c r="V401" s="159">
        <f>ROUND(E401*U401,2)</f>
        <v>0</v>
      </c>
      <c r="W401" s="159"/>
      <c r="X401" s="159" t="s">
        <v>344</v>
      </c>
      <c r="Y401" s="150"/>
      <c r="Z401" s="150"/>
      <c r="AA401" s="150"/>
      <c r="AB401" s="150"/>
      <c r="AC401" s="150"/>
      <c r="AD401" s="150"/>
      <c r="AE401" s="150"/>
      <c r="AF401" s="150"/>
      <c r="AG401" s="150" t="s">
        <v>614</v>
      </c>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row>
    <row r="402" spans="1:60" x14ac:dyDescent="0.25">
      <c r="A402" s="161" t="s">
        <v>218</v>
      </c>
      <c r="B402" s="162" t="s">
        <v>149</v>
      </c>
      <c r="C402" s="176" t="s">
        <v>150</v>
      </c>
      <c r="D402" s="163"/>
      <c r="E402" s="164"/>
      <c r="F402" s="165"/>
      <c r="G402" s="165">
        <f>SUMIF(AG403:AG413,"&lt;&gt;NOR",G403:G413)</f>
        <v>0</v>
      </c>
      <c r="H402" s="165"/>
      <c r="I402" s="165">
        <f>SUM(I403:I413)</f>
        <v>0</v>
      </c>
      <c r="J402" s="165"/>
      <c r="K402" s="165">
        <f>SUM(K403:K413)</f>
        <v>0</v>
      </c>
      <c r="L402" s="165"/>
      <c r="M402" s="166">
        <f>SUM(M403:M413)</f>
        <v>0</v>
      </c>
      <c r="N402" s="160"/>
      <c r="O402" s="160">
        <f>SUM(O403:O413)</f>
        <v>0.14000000000000001</v>
      </c>
      <c r="P402" s="160"/>
      <c r="Q402" s="160">
        <f>SUM(Q403:Q413)</f>
        <v>0</v>
      </c>
      <c r="R402" s="160"/>
      <c r="S402" s="160"/>
      <c r="T402" s="160"/>
      <c r="U402" s="160"/>
      <c r="V402" s="160">
        <f>SUM(V403:V413)</f>
        <v>36.299999999999997</v>
      </c>
      <c r="W402" s="160"/>
      <c r="X402" s="160"/>
      <c r="AG402" t="s">
        <v>219</v>
      </c>
    </row>
    <row r="403" spans="1:60" ht="20.399999999999999" outlineLevel="1" x14ac:dyDescent="0.25">
      <c r="A403" s="167">
        <v>148</v>
      </c>
      <c r="B403" s="168" t="s">
        <v>828</v>
      </c>
      <c r="C403" s="177" t="s">
        <v>829</v>
      </c>
      <c r="D403" s="169" t="s">
        <v>318</v>
      </c>
      <c r="E403" s="170">
        <v>31.074999999999999</v>
      </c>
      <c r="F403" s="171">
        <f>H403+J403</f>
        <v>0</v>
      </c>
      <c r="G403" s="171">
        <f>ROUND(E403*F403,2)</f>
        <v>0</v>
      </c>
      <c r="H403" s="172"/>
      <c r="I403" s="171">
        <f>ROUND(E403*H403,2)</f>
        <v>0</v>
      </c>
      <c r="J403" s="172"/>
      <c r="K403" s="171">
        <f>ROUND(E403*J403,2)</f>
        <v>0</v>
      </c>
      <c r="L403" s="171">
        <v>15</v>
      </c>
      <c r="M403" s="173">
        <f>G403*(1+L403/100)</f>
        <v>0</v>
      </c>
      <c r="N403" s="159">
        <v>3.0000000000000001E-5</v>
      </c>
      <c r="O403" s="159">
        <f>ROUND(E403*N403,2)</f>
        <v>0</v>
      </c>
      <c r="P403" s="159">
        <v>0</v>
      </c>
      <c r="Q403" s="159">
        <f>ROUND(E403*P403,2)</f>
        <v>0</v>
      </c>
      <c r="R403" s="159"/>
      <c r="S403" s="159" t="s">
        <v>223</v>
      </c>
      <c r="T403" s="159" t="s">
        <v>224</v>
      </c>
      <c r="U403" s="159">
        <v>0.317</v>
      </c>
      <c r="V403" s="159">
        <f>ROUND(E403*U403,2)</f>
        <v>9.85</v>
      </c>
      <c r="W403" s="159"/>
      <c r="X403" s="159" t="s">
        <v>268</v>
      </c>
      <c r="Y403" s="150"/>
      <c r="Z403" s="150"/>
      <c r="AA403" s="150"/>
      <c r="AB403" s="150"/>
      <c r="AC403" s="150"/>
      <c r="AD403" s="150"/>
      <c r="AE403" s="150"/>
      <c r="AF403" s="150"/>
      <c r="AG403" s="150" t="s">
        <v>332</v>
      </c>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row>
    <row r="404" spans="1:60" outlineLevel="1" x14ac:dyDescent="0.25">
      <c r="A404" s="157"/>
      <c r="B404" s="158"/>
      <c r="C404" s="191" t="s">
        <v>830</v>
      </c>
      <c r="D404" s="189"/>
      <c r="E404" s="190">
        <v>31.07</v>
      </c>
      <c r="F404" s="159"/>
      <c r="G404" s="159"/>
      <c r="H404" s="159"/>
      <c r="I404" s="159"/>
      <c r="J404" s="159"/>
      <c r="K404" s="159"/>
      <c r="L404" s="159"/>
      <c r="M404" s="159"/>
      <c r="N404" s="159"/>
      <c r="O404" s="159"/>
      <c r="P404" s="159"/>
      <c r="Q404" s="159"/>
      <c r="R404" s="159"/>
      <c r="S404" s="159"/>
      <c r="T404" s="159"/>
      <c r="U404" s="159"/>
      <c r="V404" s="159"/>
      <c r="W404" s="159"/>
      <c r="X404" s="159"/>
      <c r="Y404" s="150"/>
      <c r="Z404" s="150"/>
      <c r="AA404" s="150"/>
      <c r="AB404" s="150"/>
      <c r="AC404" s="150"/>
      <c r="AD404" s="150"/>
      <c r="AE404" s="150"/>
      <c r="AF404" s="150"/>
      <c r="AG404" s="150" t="s">
        <v>334</v>
      </c>
      <c r="AH404" s="150">
        <v>0</v>
      </c>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row>
    <row r="405" spans="1:60" ht="20.399999999999999" outlineLevel="1" x14ac:dyDescent="0.25">
      <c r="A405" s="181">
        <v>149</v>
      </c>
      <c r="B405" s="182" t="s">
        <v>831</v>
      </c>
      <c r="C405" s="188" t="s">
        <v>832</v>
      </c>
      <c r="D405" s="183" t="s">
        <v>318</v>
      </c>
      <c r="E405" s="184">
        <v>31.074999999999999</v>
      </c>
      <c r="F405" s="185">
        <f>H405+J405</f>
        <v>0</v>
      </c>
      <c r="G405" s="185">
        <f>ROUND(E405*F405,2)</f>
        <v>0</v>
      </c>
      <c r="H405" s="186"/>
      <c r="I405" s="185">
        <f>ROUND(E405*H405,2)</f>
        <v>0</v>
      </c>
      <c r="J405" s="186"/>
      <c r="K405" s="185">
        <f>ROUND(E405*J405,2)</f>
        <v>0</v>
      </c>
      <c r="L405" s="185">
        <v>15</v>
      </c>
      <c r="M405" s="187">
        <f>G405*(1+L405/100)</f>
        <v>0</v>
      </c>
      <c r="N405" s="159">
        <v>3.0000000000000001E-5</v>
      </c>
      <c r="O405" s="159">
        <f>ROUND(E405*N405,2)</f>
        <v>0</v>
      </c>
      <c r="P405" s="159">
        <v>0</v>
      </c>
      <c r="Q405" s="159">
        <f>ROUND(E405*P405,2)</f>
        <v>0</v>
      </c>
      <c r="R405" s="159"/>
      <c r="S405" s="159" t="s">
        <v>223</v>
      </c>
      <c r="T405" s="159" t="s">
        <v>224</v>
      </c>
      <c r="U405" s="159">
        <v>0.11765</v>
      </c>
      <c r="V405" s="159">
        <f>ROUND(E405*U405,2)</f>
        <v>3.66</v>
      </c>
      <c r="W405" s="159"/>
      <c r="X405" s="159" t="s">
        <v>268</v>
      </c>
      <c r="Y405" s="150"/>
      <c r="Z405" s="150"/>
      <c r="AA405" s="150"/>
      <c r="AB405" s="150"/>
      <c r="AC405" s="150"/>
      <c r="AD405" s="150"/>
      <c r="AE405" s="150"/>
      <c r="AF405" s="150"/>
      <c r="AG405" s="150" t="s">
        <v>332</v>
      </c>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row>
    <row r="406" spans="1:60" outlineLevel="1" x14ac:dyDescent="0.25">
      <c r="A406" s="167">
        <v>150</v>
      </c>
      <c r="B406" s="168" t="s">
        <v>833</v>
      </c>
      <c r="C406" s="177" t="s">
        <v>834</v>
      </c>
      <c r="D406" s="169" t="s">
        <v>318</v>
      </c>
      <c r="E406" s="170">
        <v>225.6</v>
      </c>
      <c r="F406" s="171">
        <f>H406+J406</f>
        <v>0</v>
      </c>
      <c r="G406" s="171">
        <f>ROUND(E406*F406,2)</f>
        <v>0</v>
      </c>
      <c r="H406" s="172"/>
      <c r="I406" s="171">
        <f>ROUND(E406*H406,2)</f>
        <v>0</v>
      </c>
      <c r="J406" s="172"/>
      <c r="K406" s="171">
        <f>ROUND(E406*J406,2)</f>
        <v>0</v>
      </c>
      <c r="L406" s="171">
        <v>15</v>
      </c>
      <c r="M406" s="173">
        <f>G406*(1+L406/100)</f>
        <v>0</v>
      </c>
      <c r="N406" s="159">
        <v>0</v>
      </c>
      <c r="O406" s="159">
        <f>ROUND(E406*N406,2)</f>
        <v>0</v>
      </c>
      <c r="P406" s="159">
        <v>0</v>
      </c>
      <c r="Q406" s="159">
        <f>ROUND(E406*P406,2)</f>
        <v>0</v>
      </c>
      <c r="R406" s="159"/>
      <c r="S406" s="159" t="s">
        <v>223</v>
      </c>
      <c r="T406" s="159" t="s">
        <v>224</v>
      </c>
      <c r="U406" s="159">
        <v>0.1</v>
      </c>
      <c r="V406" s="159">
        <f>ROUND(E406*U406,2)</f>
        <v>22.56</v>
      </c>
      <c r="W406" s="159"/>
      <c r="X406" s="159" t="s">
        <v>268</v>
      </c>
      <c r="Y406" s="150"/>
      <c r="Z406" s="150"/>
      <c r="AA406" s="150"/>
      <c r="AB406" s="150"/>
      <c r="AC406" s="150"/>
      <c r="AD406" s="150"/>
      <c r="AE406" s="150"/>
      <c r="AF406" s="150"/>
      <c r="AG406" s="150" t="s">
        <v>597</v>
      </c>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row>
    <row r="407" spans="1:60" outlineLevel="1" x14ac:dyDescent="0.25">
      <c r="A407" s="157"/>
      <c r="B407" s="158"/>
      <c r="C407" s="191" t="s">
        <v>835</v>
      </c>
      <c r="D407" s="189"/>
      <c r="E407" s="190">
        <v>225.6</v>
      </c>
      <c r="F407" s="159"/>
      <c r="G407" s="159"/>
      <c r="H407" s="159"/>
      <c r="I407" s="159"/>
      <c r="J407" s="159"/>
      <c r="K407" s="159"/>
      <c r="L407" s="159"/>
      <c r="M407" s="159"/>
      <c r="N407" s="159"/>
      <c r="O407" s="159"/>
      <c r="P407" s="159"/>
      <c r="Q407" s="159"/>
      <c r="R407" s="159"/>
      <c r="S407" s="159"/>
      <c r="T407" s="159"/>
      <c r="U407" s="159"/>
      <c r="V407" s="159"/>
      <c r="W407" s="159"/>
      <c r="X407" s="159"/>
      <c r="Y407" s="150"/>
      <c r="Z407" s="150"/>
      <c r="AA407" s="150"/>
      <c r="AB407" s="150"/>
      <c r="AC407" s="150"/>
      <c r="AD407" s="150"/>
      <c r="AE407" s="150"/>
      <c r="AF407" s="150"/>
      <c r="AG407" s="150" t="s">
        <v>334</v>
      </c>
      <c r="AH407" s="150">
        <v>0</v>
      </c>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row>
    <row r="408" spans="1:60" outlineLevel="1" x14ac:dyDescent="0.25">
      <c r="A408" s="181">
        <v>151</v>
      </c>
      <c r="B408" s="182" t="s">
        <v>836</v>
      </c>
      <c r="C408" s="188" t="s">
        <v>837</v>
      </c>
      <c r="D408" s="183" t="s">
        <v>342</v>
      </c>
      <c r="E408" s="184">
        <v>0.14227000000000001</v>
      </c>
      <c r="F408" s="185">
        <f>H408+J408</f>
        <v>0</v>
      </c>
      <c r="G408" s="185">
        <f>ROUND(E408*F408,2)</f>
        <v>0</v>
      </c>
      <c r="H408" s="186"/>
      <c r="I408" s="185">
        <f>ROUND(E408*H408,2)</f>
        <v>0</v>
      </c>
      <c r="J408" s="186"/>
      <c r="K408" s="185">
        <f>ROUND(E408*J408,2)</f>
        <v>0</v>
      </c>
      <c r="L408" s="185">
        <v>15</v>
      </c>
      <c r="M408" s="187">
        <f>G408*(1+L408/100)</f>
        <v>0</v>
      </c>
      <c r="N408" s="159">
        <v>0</v>
      </c>
      <c r="O408" s="159">
        <f>ROUND(E408*N408,2)</f>
        <v>0</v>
      </c>
      <c r="P408" s="159">
        <v>0</v>
      </c>
      <c r="Q408" s="159">
        <f>ROUND(E408*P408,2)</f>
        <v>0</v>
      </c>
      <c r="R408" s="159"/>
      <c r="S408" s="159" t="s">
        <v>223</v>
      </c>
      <c r="T408" s="159" t="s">
        <v>224</v>
      </c>
      <c r="U408" s="159">
        <v>1.609</v>
      </c>
      <c r="V408" s="159">
        <f>ROUND(E408*U408,2)</f>
        <v>0.23</v>
      </c>
      <c r="W408" s="159"/>
      <c r="X408" s="159" t="s">
        <v>268</v>
      </c>
      <c r="Y408" s="150"/>
      <c r="Z408" s="150"/>
      <c r="AA408" s="150"/>
      <c r="AB408" s="150"/>
      <c r="AC408" s="150"/>
      <c r="AD408" s="150"/>
      <c r="AE408" s="150"/>
      <c r="AF408" s="150"/>
      <c r="AG408" s="150" t="s">
        <v>597</v>
      </c>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row>
    <row r="409" spans="1:60" outlineLevel="1" x14ac:dyDescent="0.25">
      <c r="A409" s="167">
        <v>152</v>
      </c>
      <c r="B409" s="168" t="s">
        <v>838</v>
      </c>
      <c r="C409" s="177" t="s">
        <v>2065</v>
      </c>
      <c r="D409" s="169" t="s">
        <v>318</v>
      </c>
      <c r="E409" s="170">
        <v>35.736249999999998</v>
      </c>
      <c r="F409" s="171">
        <f>H409+J409</f>
        <v>0</v>
      </c>
      <c r="G409" s="171">
        <f>ROUND(E409*F409,2)</f>
        <v>0</v>
      </c>
      <c r="H409" s="172"/>
      <c r="I409" s="171">
        <f>ROUND(E409*H409,2)</f>
        <v>0</v>
      </c>
      <c r="J409" s="172"/>
      <c r="K409" s="171">
        <f>ROUND(E409*J409,2)</f>
        <v>0</v>
      </c>
      <c r="L409" s="171">
        <v>15</v>
      </c>
      <c r="M409" s="173">
        <f>G409*(1+L409/100)</f>
        <v>0</v>
      </c>
      <c r="N409" s="159">
        <v>2.5400000000000002E-3</v>
      </c>
      <c r="O409" s="159">
        <f>ROUND(E409*N409,2)</f>
        <v>0.09</v>
      </c>
      <c r="P409" s="159">
        <v>0</v>
      </c>
      <c r="Q409" s="159">
        <f>ROUND(E409*P409,2)</f>
        <v>0</v>
      </c>
      <c r="R409" s="159" t="s">
        <v>343</v>
      </c>
      <c r="S409" s="159" t="s">
        <v>223</v>
      </c>
      <c r="T409" s="159" t="s">
        <v>224</v>
      </c>
      <c r="U409" s="159">
        <v>0</v>
      </c>
      <c r="V409" s="159">
        <f>ROUND(E409*U409,2)</f>
        <v>0</v>
      </c>
      <c r="W409" s="159"/>
      <c r="X409" s="159" t="s">
        <v>344</v>
      </c>
      <c r="Y409" s="150"/>
      <c r="Z409" s="150"/>
      <c r="AA409" s="150"/>
      <c r="AB409" s="150"/>
      <c r="AC409" s="150"/>
      <c r="AD409" s="150"/>
      <c r="AE409" s="150"/>
      <c r="AF409" s="150"/>
      <c r="AG409" s="150" t="s">
        <v>345</v>
      </c>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row>
    <row r="410" spans="1:60" outlineLevel="1" x14ac:dyDescent="0.25">
      <c r="A410" s="157"/>
      <c r="B410" s="158"/>
      <c r="C410" s="191" t="s">
        <v>839</v>
      </c>
      <c r="D410" s="189"/>
      <c r="E410" s="190">
        <v>35.74</v>
      </c>
      <c r="F410" s="159"/>
      <c r="G410" s="159"/>
      <c r="H410" s="159"/>
      <c r="I410" s="159"/>
      <c r="J410" s="159"/>
      <c r="K410" s="159"/>
      <c r="L410" s="159"/>
      <c r="M410" s="159"/>
      <c r="N410" s="159"/>
      <c r="O410" s="159"/>
      <c r="P410" s="159"/>
      <c r="Q410" s="159"/>
      <c r="R410" s="159"/>
      <c r="S410" s="159"/>
      <c r="T410" s="159"/>
      <c r="U410" s="159"/>
      <c r="V410" s="159"/>
      <c r="W410" s="159"/>
      <c r="X410" s="159"/>
      <c r="Y410" s="150"/>
      <c r="Z410" s="150"/>
      <c r="AA410" s="150"/>
      <c r="AB410" s="150"/>
      <c r="AC410" s="150"/>
      <c r="AD410" s="150"/>
      <c r="AE410" s="150"/>
      <c r="AF410" s="150"/>
      <c r="AG410" s="150" t="s">
        <v>334</v>
      </c>
      <c r="AH410" s="150">
        <v>0</v>
      </c>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row>
    <row r="411" spans="1:60" outlineLevel="1" x14ac:dyDescent="0.25">
      <c r="A411" s="167">
        <v>153</v>
      </c>
      <c r="B411" s="168" t="s">
        <v>840</v>
      </c>
      <c r="C411" s="177" t="s">
        <v>841</v>
      </c>
      <c r="D411" s="169" t="s">
        <v>318</v>
      </c>
      <c r="E411" s="170">
        <v>259.44</v>
      </c>
      <c r="F411" s="171">
        <f>H411+J411</f>
        <v>0</v>
      </c>
      <c r="G411" s="171">
        <f>ROUND(E411*F411,2)</f>
        <v>0</v>
      </c>
      <c r="H411" s="172"/>
      <c r="I411" s="171">
        <f>ROUND(E411*H411,2)</f>
        <v>0</v>
      </c>
      <c r="J411" s="172"/>
      <c r="K411" s="171">
        <f>ROUND(E411*J411,2)</f>
        <v>0</v>
      </c>
      <c r="L411" s="171">
        <v>15</v>
      </c>
      <c r="M411" s="173">
        <f>G411*(1+L411/100)</f>
        <v>0</v>
      </c>
      <c r="N411" s="159">
        <v>1.4999999999999999E-4</v>
      </c>
      <c r="O411" s="159">
        <f>ROUND(E411*N411,2)</f>
        <v>0.04</v>
      </c>
      <c r="P411" s="159">
        <v>0</v>
      </c>
      <c r="Q411" s="159">
        <f>ROUND(E411*P411,2)</f>
        <v>0</v>
      </c>
      <c r="R411" s="159" t="s">
        <v>343</v>
      </c>
      <c r="S411" s="159" t="s">
        <v>842</v>
      </c>
      <c r="T411" s="159" t="s">
        <v>224</v>
      </c>
      <c r="U411" s="159">
        <v>0</v>
      </c>
      <c r="V411" s="159">
        <f>ROUND(E411*U411,2)</f>
        <v>0</v>
      </c>
      <c r="W411" s="159"/>
      <c r="X411" s="159" t="s">
        <v>344</v>
      </c>
      <c r="Y411" s="150"/>
      <c r="Z411" s="150"/>
      <c r="AA411" s="150"/>
      <c r="AB411" s="150"/>
      <c r="AC411" s="150"/>
      <c r="AD411" s="150"/>
      <c r="AE411" s="150"/>
      <c r="AF411" s="150"/>
      <c r="AG411" s="150" t="s">
        <v>614</v>
      </c>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row>
    <row r="412" spans="1:60" outlineLevel="1" x14ac:dyDescent="0.25">
      <c r="A412" s="157"/>
      <c r="B412" s="158"/>
      <c r="C412" s="191" t="s">
        <v>843</v>
      </c>
      <c r="D412" s="189"/>
      <c r="E412" s="190">
        <v>259.44</v>
      </c>
      <c r="F412" s="159"/>
      <c r="G412" s="159"/>
      <c r="H412" s="159"/>
      <c r="I412" s="159"/>
      <c r="J412" s="159"/>
      <c r="K412" s="159"/>
      <c r="L412" s="159"/>
      <c r="M412" s="159"/>
      <c r="N412" s="159"/>
      <c r="O412" s="159"/>
      <c r="P412" s="159"/>
      <c r="Q412" s="159"/>
      <c r="R412" s="159"/>
      <c r="S412" s="159"/>
      <c r="T412" s="159"/>
      <c r="U412" s="159"/>
      <c r="V412" s="159"/>
      <c r="W412" s="159"/>
      <c r="X412" s="159"/>
      <c r="Y412" s="150"/>
      <c r="Z412" s="150"/>
      <c r="AA412" s="150"/>
      <c r="AB412" s="150"/>
      <c r="AC412" s="150"/>
      <c r="AD412" s="150"/>
      <c r="AE412" s="150"/>
      <c r="AF412" s="150"/>
      <c r="AG412" s="150" t="s">
        <v>334</v>
      </c>
      <c r="AH412" s="150">
        <v>0</v>
      </c>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row>
    <row r="413" spans="1:60" outlineLevel="1" x14ac:dyDescent="0.25">
      <c r="A413" s="181">
        <v>154</v>
      </c>
      <c r="B413" s="182" t="s">
        <v>844</v>
      </c>
      <c r="C413" s="188" t="s">
        <v>845</v>
      </c>
      <c r="D413" s="183" t="s">
        <v>318</v>
      </c>
      <c r="E413" s="184">
        <v>35.736249999999998</v>
      </c>
      <c r="F413" s="185">
        <f>H413+J413</f>
        <v>0</v>
      </c>
      <c r="G413" s="185">
        <f>ROUND(E413*F413,2)</f>
        <v>0</v>
      </c>
      <c r="H413" s="186"/>
      <c r="I413" s="185">
        <f>ROUND(E413*H413,2)</f>
        <v>0</v>
      </c>
      <c r="J413" s="186"/>
      <c r="K413" s="185">
        <f>ROUND(E413*J413,2)</f>
        <v>0</v>
      </c>
      <c r="L413" s="185">
        <v>15</v>
      </c>
      <c r="M413" s="187">
        <f>G413*(1+L413/100)</f>
        <v>0</v>
      </c>
      <c r="N413" s="159">
        <v>2.9999999999999997E-4</v>
      </c>
      <c r="O413" s="159">
        <f>ROUND(E413*N413,2)</f>
        <v>0.01</v>
      </c>
      <c r="P413" s="159">
        <v>0</v>
      </c>
      <c r="Q413" s="159">
        <f>ROUND(E413*P413,2)</f>
        <v>0</v>
      </c>
      <c r="R413" s="159" t="s">
        <v>343</v>
      </c>
      <c r="S413" s="159" t="s">
        <v>223</v>
      </c>
      <c r="T413" s="159" t="s">
        <v>224</v>
      </c>
      <c r="U413" s="159">
        <v>0</v>
      </c>
      <c r="V413" s="159">
        <f>ROUND(E413*U413,2)</f>
        <v>0</v>
      </c>
      <c r="W413" s="159"/>
      <c r="X413" s="159" t="s">
        <v>344</v>
      </c>
      <c r="Y413" s="150"/>
      <c r="Z413" s="150"/>
      <c r="AA413" s="150"/>
      <c r="AB413" s="150"/>
      <c r="AC413" s="150"/>
      <c r="AD413" s="150"/>
      <c r="AE413" s="150"/>
      <c r="AF413" s="150"/>
      <c r="AG413" s="150" t="s">
        <v>345</v>
      </c>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row>
    <row r="414" spans="1:60" x14ac:dyDescent="0.25">
      <c r="A414" s="161" t="s">
        <v>218</v>
      </c>
      <c r="B414" s="162" t="s">
        <v>151</v>
      </c>
      <c r="C414" s="176" t="s">
        <v>152</v>
      </c>
      <c r="D414" s="163"/>
      <c r="E414" s="164"/>
      <c r="F414" s="165"/>
      <c r="G414" s="165">
        <f>SUMIF(AG415:AG486,"&lt;&gt;NOR",G415:G486)</f>
        <v>0</v>
      </c>
      <c r="H414" s="165"/>
      <c r="I414" s="165">
        <f>SUM(I415:I486)</f>
        <v>0</v>
      </c>
      <c r="J414" s="165"/>
      <c r="K414" s="165">
        <f>SUM(K415:K486)</f>
        <v>0</v>
      </c>
      <c r="L414" s="165"/>
      <c r="M414" s="166">
        <f>SUM(M415:M486)</f>
        <v>0</v>
      </c>
      <c r="N414" s="160"/>
      <c r="O414" s="160">
        <f>SUM(O415:O486)</f>
        <v>22.620000000000005</v>
      </c>
      <c r="P414" s="160"/>
      <c r="Q414" s="160">
        <f>SUM(Q415:Q486)</f>
        <v>0</v>
      </c>
      <c r="R414" s="160"/>
      <c r="S414" s="160"/>
      <c r="T414" s="160"/>
      <c r="U414" s="160"/>
      <c r="V414" s="160">
        <f>SUM(V415:V486)</f>
        <v>266.45999999999998</v>
      </c>
      <c r="W414" s="160"/>
      <c r="X414" s="160"/>
      <c r="AG414" t="s">
        <v>219</v>
      </c>
    </row>
    <row r="415" spans="1:60" ht="20.399999999999999" outlineLevel="1" x14ac:dyDescent="0.25">
      <c r="A415" s="167">
        <v>155</v>
      </c>
      <c r="B415" s="168" t="s">
        <v>846</v>
      </c>
      <c r="C415" s="177" t="s">
        <v>847</v>
      </c>
      <c r="D415" s="169" t="s">
        <v>318</v>
      </c>
      <c r="E415" s="170">
        <v>180.55</v>
      </c>
      <c r="F415" s="171">
        <f>H415+J415</f>
        <v>0</v>
      </c>
      <c r="G415" s="171">
        <f>ROUND(E415*F415,2)</f>
        <v>0</v>
      </c>
      <c r="H415" s="172"/>
      <c r="I415" s="171">
        <f>ROUND(E415*H415,2)</f>
        <v>0</v>
      </c>
      <c r="J415" s="172"/>
      <c r="K415" s="171">
        <f>ROUND(E415*J415,2)</f>
        <v>0</v>
      </c>
      <c r="L415" s="171">
        <v>15</v>
      </c>
      <c r="M415" s="173">
        <f>G415*(1+L415/100)</f>
        <v>0</v>
      </c>
      <c r="N415" s="159">
        <v>0</v>
      </c>
      <c r="O415" s="159">
        <f>ROUND(E415*N415,2)</f>
        <v>0</v>
      </c>
      <c r="P415" s="159">
        <v>0</v>
      </c>
      <c r="Q415" s="159">
        <f>ROUND(E415*P415,2)</f>
        <v>0</v>
      </c>
      <c r="R415" s="159"/>
      <c r="S415" s="159" t="s">
        <v>223</v>
      </c>
      <c r="T415" s="159" t="s">
        <v>224</v>
      </c>
      <c r="U415" s="159">
        <v>0.09</v>
      </c>
      <c r="V415" s="159">
        <f>ROUND(E415*U415,2)</f>
        <v>16.25</v>
      </c>
      <c r="W415" s="159"/>
      <c r="X415" s="159" t="s">
        <v>268</v>
      </c>
      <c r="Y415" s="150"/>
      <c r="Z415" s="150"/>
      <c r="AA415" s="150"/>
      <c r="AB415" s="150"/>
      <c r="AC415" s="150"/>
      <c r="AD415" s="150"/>
      <c r="AE415" s="150"/>
      <c r="AF415" s="150"/>
      <c r="AG415" s="150" t="s">
        <v>332</v>
      </c>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row>
    <row r="416" spans="1:60" outlineLevel="1" x14ac:dyDescent="0.25">
      <c r="A416" s="157"/>
      <c r="B416" s="158"/>
      <c r="C416" s="191" t="s">
        <v>848</v>
      </c>
      <c r="D416" s="189"/>
      <c r="E416" s="190">
        <v>180.55</v>
      </c>
      <c r="F416" s="159"/>
      <c r="G416" s="159"/>
      <c r="H416" s="159"/>
      <c r="I416" s="159"/>
      <c r="J416" s="159"/>
      <c r="K416" s="159"/>
      <c r="L416" s="159"/>
      <c r="M416" s="159"/>
      <c r="N416" s="159"/>
      <c r="O416" s="159"/>
      <c r="P416" s="159"/>
      <c r="Q416" s="159"/>
      <c r="R416" s="159"/>
      <c r="S416" s="159"/>
      <c r="T416" s="159"/>
      <c r="U416" s="159"/>
      <c r="V416" s="159"/>
      <c r="W416" s="159"/>
      <c r="X416" s="159"/>
      <c r="Y416" s="150"/>
      <c r="Z416" s="150"/>
      <c r="AA416" s="150"/>
      <c r="AB416" s="150"/>
      <c r="AC416" s="150"/>
      <c r="AD416" s="150"/>
      <c r="AE416" s="150"/>
      <c r="AF416" s="150"/>
      <c r="AG416" s="150" t="s">
        <v>334</v>
      </c>
      <c r="AH416" s="150">
        <v>0</v>
      </c>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row>
    <row r="417" spans="1:60" ht="20.399999999999999" outlineLevel="1" x14ac:dyDescent="0.25">
      <c r="A417" s="167">
        <v>156</v>
      </c>
      <c r="B417" s="168" t="s">
        <v>846</v>
      </c>
      <c r="C417" s="177" t="s">
        <v>849</v>
      </c>
      <c r="D417" s="169" t="s">
        <v>318</v>
      </c>
      <c r="E417" s="170">
        <v>170.63</v>
      </c>
      <c r="F417" s="171">
        <f>H417+J417</f>
        <v>0</v>
      </c>
      <c r="G417" s="171">
        <f>ROUND(E417*F417,2)</f>
        <v>0</v>
      </c>
      <c r="H417" s="172"/>
      <c r="I417" s="171">
        <f>ROUND(E417*H417,2)</f>
        <v>0</v>
      </c>
      <c r="J417" s="172"/>
      <c r="K417" s="171">
        <f>ROUND(E417*J417,2)</f>
        <v>0</v>
      </c>
      <c r="L417" s="171">
        <v>15</v>
      </c>
      <c r="M417" s="173">
        <f>G417*(1+L417/100)</f>
        <v>0</v>
      </c>
      <c r="N417" s="159">
        <v>0</v>
      </c>
      <c r="O417" s="159">
        <f>ROUND(E417*N417,2)</f>
        <v>0</v>
      </c>
      <c r="P417" s="159">
        <v>0</v>
      </c>
      <c r="Q417" s="159">
        <f>ROUND(E417*P417,2)</f>
        <v>0</v>
      </c>
      <c r="R417" s="159"/>
      <c r="S417" s="159" t="s">
        <v>223</v>
      </c>
      <c r="T417" s="159" t="s">
        <v>224</v>
      </c>
      <c r="U417" s="159">
        <v>0.18</v>
      </c>
      <c r="V417" s="159">
        <f>ROUND(E417*U417,2)</f>
        <v>30.71</v>
      </c>
      <c r="W417" s="159"/>
      <c r="X417" s="159" t="s">
        <v>268</v>
      </c>
      <c r="Y417" s="150"/>
      <c r="Z417" s="150"/>
      <c r="AA417" s="150"/>
      <c r="AB417" s="150"/>
      <c r="AC417" s="150"/>
      <c r="AD417" s="150"/>
      <c r="AE417" s="150"/>
      <c r="AF417" s="150"/>
      <c r="AG417" s="150" t="s">
        <v>597</v>
      </c>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row>
    <row r="418" spans="1:60" outlineLevel="1" x14ac:dyDescent="0.25">
      <c r="A418" s="157"/>
      <c r="B418" s="158"/>
      <c r="C418" s="191" t="s">
        <v>850</v>
      </c>
      <c r="D418" s="189"/>
      <c r="E418" s="190">
        <v>170.63</v>
      </c>
      <c r="F418" s="159"/>
      <c r="G418" s="159"/>
      <c r="H418" s="159"/>
      <c r="I418" s="159"/>
      <c r="J418" s="159"/>
      <c r="K418" s="159"/>
      <c r="L418" s="159"/>
      <c r="M418" s="159"/>
      <c r="N418" s="159"/>
      <c r="O418" s="159"/>
      <c r="P418" s="159"/>
      <c r="Q418" s="159"/>
      <c r="R418" s="159"/>
      <c r="S418" s="159"/>
      <c r="T418" s="159"/>
      <c r="U418" s="159"/>
      <c r="V418" s="159"/>
      <c r="W418" s="159"/>
      <c r="X418" s="159"/>
      <c r="Y418" s="150"/>
      <c r="Z418" s="150"/>
      <c r="AA418" s="150"/>
      <c r="AB418" s="150"/>
      <c r="AC418" s="150"/>
      <c r="AD418" s="150"/>
      <c r="AE418" s="150"/>
      <c r="AF418" s="150"/>
      <c r="AG418" s="150" t="s">
        <v>334</v>
      </c>
      <c r="AH418" s="150">
        <v>0</v>
      </c>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row>
    <row r="419" spans="1:60" ht="20.399999999999999" outlineLevel="1" x14ac:dyDescent="0.25">
      <c r="A419" s="167">
        <v>157</v>
      </c>
      <c r="B419" s="168" t="s">
        <v>851</v>
      </c>
      <c r="C419" s="177" t="s">
        <v>852</v>
      </c>
      <c r="D419" s="169" t="s">
        <v>318</v>
      </c>
      <c r="E419" s="170">
        <v>190.09800000000001</v>
      </c>
      <c r="F419" s="171">
        <f>H419+J419</f>
        <v>0</v>
      </c>
      <c r="G419" s="171">
        <f>ROUND(E419*F419,2)</f>
        <v>0</v>
      </c>
      <c r="H419" s="172"/>
      <c r="I419" s="171">
        <f>ROUND(E419*H419,2)</f>
        <v>0</v>
      </c>
      <c r="J419" s="172"/>
      <c r="K419" s="171">
        <f>ROUND(E419*J419,2)</f>
        <v>0</v>
      </c>
      <c r="L419" s="171">
        <v>15</v>
      </c>
      <c r="M419" s="173">
        <f>G419*(1+L419/100)</f>
        <v>0</v>
      </c>
      <c r="N419" s="159">
        <v>5.2999999999999998E-4</v>
      </c>
      <c r="O419" s="159">
        <f>ROUND(E419*N419,2)</f>
        <v>0.1</v>
      </c>
      <c r="P419" s="159">
        <v>0</v>
      </c>
      <c r="Q419" s="159">
        <f>ROUND(E419*P419,2)</f>
        <v>0</v>
      </c>
      <c r="R419" s="159"/>
      <c r="S419" s="159" t="s">
        <v>223</v>
      </c>
      <c r="T419" s="159" t="s">
        <v>224</v>
      </c>
      <c r="U419" s="159">
        <v>0.23100000000000001</v>
      </c>
      <c r="V419" s="159">
        <f>ROUND(E419*U419,2)</f>
        <v>43.91</v>
      </c>
      <c r="W419" s="159"/>
      <c r="X419" s="159" t="s">
        <v>268</v>
      </c>
      <c r="Y419" s="150"/>
      <c r="Z419" s="150"/>
      <c r="AA419" s="150"/>
      <c r="AB419" s="150"/>
      <c r="AC419" s="150"/>
      <c r="AD419" s="150"/>
      <c r="AE419" s="150"/>
      <c r="AF419" s="150"/>
      <c r="AG419" s="150" t="s">
        <v>597</v>
      </c>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row>
    <row r="420" spans="1:60" outlineLevel="1" x14ac:dyDescent="0.25">
      <c r="A420" s="157"/>
      <c r="B420" s="158"/>
      <c r="C420" s="191" t="s">
        <v>853</v>
      </c>
      <c r="D420" s="189"/>
      <c r="E420" s="190">
        <v>180.55</v>
      </c>
      <c r="F420" s="159"/>
      <c r="G420" s="159"/>
      <c r="H420" s="159"/>
      <c r="I420" s="159"/>
      <c r="J420" s="159"/>
      <c r="K420" s="159"/>
      <c r="L420" s="159"/>
      <c r="M420" s="159"/>
      <c r="N420" s="159"/>
      <c r="O420" s="159"/>
      <c r="P420" s="159"/>
      <c r="Q420" s="159"/>
      <c r="R420" s="159"/>
      <c r="S420" s="159"/>
      <c r="T420" s="159"/>
      <c r="U420" s="159"/>
      <c r="V420" s="159"/>
      <c r="W420" s="159"/>
      <c r="X420" s="159"/>
      <c r="Y420" s="150"/>
      <c r="Z420" s="150"/>
      <c r="AA420" s="150"/>
      <c r="AB420" s="150"/>
      <c r="AC420" s="150"/>
      <c r="AD420" s="150"/>
      <c r="AE420" s="150"/>
      <c r="AF420" s="150"/>
      <c r="AG420" s="150" t="s">
        <v>334</v>
      </c>
      <c r="AH420" s="150">
        <v>0</v>
      </c>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row>
    <row r="421" spans="1:60" outlineLevel="1" x14ac:dyDescent="0.25">
      <c r="A421" s="157"/>
      <c r="B421" s="158"/>
      <c r="C421" s="191" t="s">
        <v>2108</v>
      </c>
      <c r="D421" s="189"/>
      <c r="E421" s="190">
        <v>8</v>
      </c>
      <c r="F421" s="159"/>
      <c r="G421" s="159"/>
      <c r="H421" s="159"/>
      <c r="I421" s="159"/>
      <c r="J421" s="159"/>
      <c r="K421" s="159"/>
      <c r="L421" s="159"/>
      <c r="M421" s="159"/>
      <c r="N421" s="159"/>
      <c r="O421" s="159"/>
      <c r="P421" s="159"/>
      <c r="Q421" s="159"/>
      <c r="R421" s="159"/>
      <c r="S421" s="159"/>
      <c r="T421" s="159"/>
      <c r="U421" s="159"/>
      <c r="V421" s="159"/>
      <c r="W421" s="159"/>
      <c r="X421" s="159"/>
      <c r="Y421" s="150"/>
      <c r="Z421" s="150"/>
      <c r="AA421" s="150"/>
      <c r="AB421" s="150"/>
      <c r="AC421" s="150"/>
      <c r="AD421" s="150"/>
      <c r="AE421" s="150"/>
      <c r="AF421" s="150"/>
      <c r="AG421" s="150" t="s">
        <v>334</v>
      </c>
      <c r="AH421" s="150">
        <v>0</v>
      </c>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row>
    <row r="422" spans="1:60" outlineLevel="1" x14ac:dyDescent="0.25">
      <c r="A422" s="157"/>
      <c r="B422" s="158"/>
      <c r="C422" s="191" t="s">
        <v>2111</v>
      </c>
      <c r="D422" s="189"/>
      <c r="E422" s="190">
        <v>9.548</v>
      </c>
      <c r="F422" s="159"/>
      <c r="G422" s="159"/>
      <c r="H422" s="159"/>
      <c r="I422" s="159"/>
      <c r="J422" s="159"/>
      <c r="K422" s="159"/>
      <c r="L422" s="159"/>
      <c r="M422" s="159"/>
      <c r="N422" s="159"/>
      <c r="O422" s="159"/>
      <c r="P422" s="159"/>
      <c r="Q422" s="159"/>
      <c r="R422" s="159"/>
      <c r="S422" s="159"/>
      <c r="T422" s="159"/>
      <c r="U422" s="159"/>
      <c r="V422" s="159"/>
      <c r="W422" s="159"/>
      <c r="X422" s="159"/>
      <c r="Y422" s="150"/>
      <c r="Z422" s="150"/>
      <c r="AA422" s="150"/>
      <c r="AB422" s="150"/>
      <c r="AC422" s="150"/>
      <c r="AD422" s="150"/>
      <c r="AE422" s="150"/>
      <c r="AF422" s="150"/>
      <c r="AG422" s="150" t="s">
        <v>334</v>
      </c>
      <c r="AH422" s="150">
        <v>0</v>
      </c>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row>
    <row r="423" spans="1:60" ht="20.399999999999999" outlineLevel="1" x14ac:dyDescent="0.25">
      <c r="A423" s="167">
        <v>158</v>
      </c>
      <c r="B423" s="168" t="s">
        <v>447</v>
      </c>
      <c r="C423" s="177" t="s">
        <v>448</v>
      </c>
      <c r="D423" s="169" t="s">
        <v>318</v>
      </c>
      <c r="E423" s="170">
        <v>233.55</v>
      </c>
      <c r="F423" s="171">
        <f>H423+J423</f>
        <v>0</v>
      </c>
      <c r="G423" s="171">
        <f>ROUND(E423*F423,2)</f>
        <v>0</v>
      </c>
      <c r="H423" s="172"/>
      <c r="I423" s="171">
        <f>ROUND(E423*H423,2)</f>
        <v>0</v>
      </c>
      <c r="J423" s="172"/>
      <c r="K423" s="171">
        <f>ROUND(E423*J423,2)</f>
        <v>0</v>
      </c>
      <c r="L423" s="171">
        <v>15</v>
      </c>
      <c r="M423" s="173">
        <f>G423*(1+L423/100)</f>
        <v>0</v>
      </c>
      <c r="N423" s="159">
        <v>1.8000000000000001E-4</v>
      </c>
      <c r="O423" s="159">
        <f>ROUND(E423*N423,2)</f>
        <v>0.04</v>
      </c>
      <c r="P423" s="159">
        <v>0</v>
      </c>
      <c r="Q423" s="159">
        <f>ROUND(E423*P423,2)</f>
        <v>0</v>
      </c>
      <c r="R423" s="159"/>
      <c r="S423" s="159" t="s">
        <v>223</v>
      </c>
      <c r="T423" s="159" t="s">
        <v>224</v>
      </c>
      <c r="U423" s="159">
        <v>0.16</v>
      </c>
      <c r="V423" s="159">
        <f>ROUND(E423*U423,2)</f>
        <v>37.369999999999997</v>
      </c>
      <c r="W423" s="159"/>
      <c r="X423" s="159" t="s">
        <v>268</v>
      </c>
      <c r="Y423" s="150"/>
      <c r="Z423" s="150"/>
      <c r="AA423" s="150"/>
      <c r="AB423" s="150"/>
      <c r="AC423" s="150"/>
      <c r="AD423" s="150"/>
      <c r="AE423" s="150"/>
      <c r="AF423" s="150"/>
      <c r="AG423" s="150" t="s">
        <v>597</v>
      </c>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row>
    <row r="424" spans="1:60" outlineLevel="1" x14ac:dyDescent="0.25">
      <c r="A424" s="157"/>
      <c r="B424" s="158"/>
      <c r="C424" s="287" t="s">
        <v>449</v>
      </c>
      <c r="D424" s="288"/>
      <c r="E424" s="288"/>
      <c r="F424" s="288"/>
      <c r="G424" s="288"/>
      <c r="H424" s="159"/>
      <c r="I424" s="159"/>
      <c r="J424" s="159"/>
      <c r="K424" s="159"/>
      <c r="L424" s="159"/>
      <c r="M424" s="159"/>
      <c r="N424" s="159"/>
      <c r="O424" s="159"/>
      <c r="P424" s="159"/>
      <c r="Q424" s="159"/>
      <c r="R424" s="159"/>
      <c r="S424" s="159"/>
      <c r="T424" s="159"/>
      <c r="U424" s="159"/>
      <c r="V424" s="159"/>
      <c r="W424" s="159"/>
      <c r="X424" s="159"/>
      <c r="Y424" s="150"/>
      <c r="Z424" s="150"/>
      <c r="AA424" s="150"/>
      <c r="AB424" s="150"/>
      <c r="AC424" s="150"/>
      <c r="AD424" s="150"/>
      <c r="AE424" s="150"/>
      <c r="AF424" s="150"/>
      <c r="AG424" s="150" t="s">
        <v>228</v>
      </c>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row>
    <row r="425" spans="1:60" outlineLevel="1" x14ac:dyDescent="0.25">
      <c r="A425" s="157"/>
      <c r="B425" s="158"/>
      <c r="C425" s="191" t="s">
        <v>854</v>
      </c>
      <c r="D425" s="189"/>
      <c r="E425" s="190">
        <v>233.55</v>
      </c>
      <c r="F425" s="159"/>
      <c r="G425" s="159"/>
      <c r="H425" s="159"/>
      <c r="I425" s="159"/>
      <c r="J425" s="159"/>
      <c r="K425" s="159"/>
      <c r="L425" s="159"/>
      <c r="M425" s="159"/>
      <c r="N425" s="159"/>
      <c r="O425" s="159"/>
      <c r="P425" s="159"/>
      <c r="Q425" s="159"/>
      <c r="R425" s="159"/>
      <c r="S425" s="159"/>
      <c r="T425" s="159"/>
      <c r="U425" s="159"/>
      <c r="V425" s="159"/>
      <c r="W425" s="159"/>
      <c r="X425" s="159"/>
      <c r="Y425" s="150"/>
      <c r="Z425" s="150"/>
      <c r="AA425" s="150"/>
      <c r="AB425" s="150"/>
      <c r="AC425" s="150"/>
      <c r="AD425" s="150"/>
      <c r="AE425" s="150"/>
      <c r="AF425" s="150"/>
      <c r="AG425" s="150" t="s">
        <v>334</v>
      </c>
      <c r="AH425" s="150">
        <v>0</v>
      </c>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row>
    <row r="426" spans="1:60" ht="20.399999999999999" outlineLevel="1" x14ac:dyDescent="0.25">
      <c r="A426" s="167">
        <v>159</v>
      </c>
      <c r="B426" s="168" t="s">
        <v>855</v>
      </c>
      <c r="C426" s="177" t="s">
        <v>856</v>
      </c>
      <c r="D426" s="169" t="s">
        <v>318</v>
      </c>
      <c r="E426" s="170">
        <v>121.1</v>
      </c>
      <c r="F426" s="171">
        <f>H426+J426</f>
        <v>0</v>
      </c>
      <c r="G426" s="171">
        <f>ROUND(E426*F426,2)</f>
        <v>0</v>
      </c>
      <c r="H426" s="172"/>
      <c r="I426" s="171">
        <f>ROUND(E426*H426,2)</f>
        <v>0</v>
      </c>
      <c r="J426" s="172"/>
      <c r="K426" s="171">
        <f>ROUND(E426*J426,2)</f>
        <v>0</v>
      </c>
      <c r="L426" s="171">
        <v>15</v>
      </c>
      <c r="M426" s="173">
        <f>G426*(1+L426/100)</f>
        <v>0</v>
      </c>
      <c r="N426" s="159">
        <v>9.0000000000000006E-5</v>
      </c>
      <c r="O426" s="159">
        <f>ROUND(E426*N426,2)</f>
        <v>0.01</v>
      </c>
      <c r="P426" s="159">
        <v>0</v>
      </c>
      <c r="Q426" s="159">
        <f>ROUND(E426*P426,2)</f>
        <v>0</v>
      </c>
      <c r="R426" s="159"/>
      <c r="S426" s="159" t="s">
        <v>223</v>
      </c>
      <c r="T426" s="159" t="s">
        <v>224</v>
      </c>
      <c r="U426" s="159">
        <v>0.08</v>
      </c>
      <c r="V426" s="159">
        <f>ROUND(E426*U426,2)</f>
        <v>9.69</v>
      </c>
      <c r="W426" s="159"/>
      <c r="X426" s="159" t="s">
        <v>268</v>
      </c>
      <c r="Y426" s="150"/>
      <c r="Z426" s="150"/>
      <c r="AA426" s="150"/>
      <c r="AB426" s="150"/>
      <c r="AC426" s="150"/>
      <c r="AD426" s="150"/>
      <c r="AE426" s="150"/>
      <c r="AF426" s="150"/>
      <c r="AG426" s="150" t="s">
        <v>597</v>
      </c>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row>
    <row r="427" spans="1:60" outlineLevel="1" x14ac:dyDescent="0.25">
      <c r="A427" s="157"/>
      <c r="B427" s="158"/>
      <c r="C427" s="191" t="s">
        <v>857</v>
      </c>
      <c r="D427" s="189"/>
      <c r="E427" s="190">
        <v>43.8</v>
      </c>
      <c r="F427" s="159"/>
      <c r="G427" s="159"/>
      <c r="H427" s="159"/>
      <c r="I427" s="159"/>
      <c r="J427" s="159"/>
      <c r="K427" s="159"/>
      <c r="L427" s="159"/>
      <c r="M427" s="159"/>
      <c r="N427" s="159"/>
      <c r="O427" s="159"/>
      <c r="P427" s="159"/>
      <c r="Q427" s="159"/>
      <c r="R427" s="159"/>
      <c r="S427" s="159"/>
      <c r="T427" s="159"/>
      <c r="U427" s="159"/>
      <c r="V427" s="159"/>
      <c r="W427" s="159"/>
      <c r="X427" s="159"/>
      <c r="Y427" s="150"/>
      <c r="Z427" s="150"/>
      <c r="AA427" s="150"/>
      <c r="AB427" s="150"/>
      <c r="AC427" s="150"/>
      <c r="AD427" s="150"/>
      <c r="AE427" s="150"/>
      <c r="AF427" s="150"/>
      <c r="AG427" s="150" t="s">
        <v>334</v>
      </c>
      <c r="AH427" s="150">
        <v>0</v>
      </c>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row>
    <row r="428" spans="1:60" outlineLevel="1" x14ac:dyDescent="0.25">
      <c r="A428" s="157"/>
      <c r="B428" s="158"/>
      <c r="C428" s="191" t="s">
        <v>858</v>
      </c>
      <c r="D428" s="189"/>
      <c r="E428" s="190">
        <v>77.3</v>
      </c>
      <c r="F428" s="159"/>
      <c r="G428" s="159"/>
      <c r="H428" s="159"/>
      <c r="I428" s="159"/>
      <c r="J428" s="159"/>
      <c r="K428" s="159"/>
      <c r="L428" s="159"/>
      <c r="M428" s="159"/>
      <c r="N428" s="159"/>
      <c r="O428" s="159"/>
      <c r="P428" s="159"/>
      <c r="Q428" s="159"/>
      <c r="R428" s="159"/>
      <c r="S428" s="159"/>
      <c r="T428" s="159"/>
      <c r="U428" s="159"/>
      <c r="V428" s="159"/>
      <c r="W428" s="159"/>
      <c r="X428" s="159"/>
      <c r="Y428" s="150"/>
      <c r="Z428" s="150"/>
      <c r="AA428" s="150"/>
      <c r="AB428" s="150"/>
      <c r="AC428" s="150"/>
      <c r="AD428" s="150"/>
      <c r="AE428" s="150"/>
      <c r="AF428" s="150"/>
      <c r="AG428" s="150" t="s">
        <v>334</v>
      </c>
      <c r="AH428" s="150">
        <v>0</v>
      </c>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row>
    <row r="429" spans="1:60" outlineLevel="1" x14ac:dyDescent="0.25">
      <c r="A429" s="167">
        <v>160</v>
      </c>
      <c r="B429" s="168" t="s">
        <v>859</v>
      </c>
      <c r="C429" s="177" t="s">
        <v>860</v>
      </c>
      <c r="D429" s="169" t="s">
        <v>318</v>
      </c>
      <c r="E429" s="170">
        <v>180.55</v>
      </c>
      <c r="F429" s="171">
        <f>H429+J429</f>
        <v>0</v>
      </c>
      <c r="G429" s="171">
        <f>ROUND(E429*F429,2)</f>
        <v>0</v>
      </c>
      <c r="H429" s="172"/>
      <c r="I429" s="171">
        <f>ROUND(E429*H429,2)</f>
        <v>0</v>
      </c>
      <c r="J429" s="172"/>
      <c r="K429" s="171">
        <f>ROUND(E429*J429,2)</f>
        <v>0</v>
      </c>
      <c r="L429" s="171">
        <v>15</v>
      </c>
      <c r="M429" s="173">
        <f>G429*(1+L429/100)</f>
        <v>0</v>
      </c>
      <c r="N429" s="159">
        <v>9.74E-2</v>
      </c>
      <c r="O429" s="159">
        <f>ROUND(E429*N429,2)</f>
        <v>17.59</v>
      </c>
      <c r="P429" s="159">
        <v>0</v>
      </c>
      <c r="Q429" s="159">
        <f>ROUND(E429*P429,2)</f>
        <v>0</v>
      </c>
      <c r="R429" s="159"/>
      <c r="S429" s="159" t="s">
        <v>223</v>
      </c>
      <c r="T429" s="159" t="s">
        <v>224</v>
      </c>
      <c r="U429" s="159">
        <v>0.19040000000000001</v>
      </c>
      <c r="V429" s="159">
        <f>ROUND(E429*U429,2)</f>
        <v>34.380000000000003</v>
      </c>
      <c r="W429" s="159"/>
      <c r="X429" s="159" t="s">
        <v>268</v>
      </c>
      <c r="Y429" s="150"/>
      <c r="Z429" s="150"/>
      <c r="AA429" s="150"/>
      <c r="AB429" s="150"/>
      <c r="AC429" s="150"/>
      <c r="AD429" s="150"/>
      <c r="AE429" s="150"/>
      <c r="AF429" s="150"/>
      <c r="AG429" s="150" t="s">
        <v>332</v>
      </c>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row>
    <row r="430" spans="1:60" ht="21" outlineLevel="1" x14ac:dyDescent="0.25">
      <c r="A430" s="157"/>
      <c r="B430" s="158"/>
      <c r="C430" s="287" t="s">
        <v>861</v>
      </c>
      <c r="D430" s="288"/>
      <c r="E430" s="288"/>
      <c r="F430" s="288"/>
      <c r="G430" s="288"/>
      <c r="H430" s="159"/>
      <c r="I430" s="159"/>
      <c r="J430" s="159"/>
      <c r="K430" s="159"/>
      <c r="L430" s="159"/>
      <c r="M430" s="159"/>
      <c r="N430" s="159"/>
      <c r="O430" s="159"/>
      <c r="P430" s="159"/>
      <c r="Q430" s="159"/>
      <c r="R430" s="159"/>
      <c r="S430" s="159"/>
      <c r="T430" s="159"/>
      <c r="U430" s="159"/>
      <c r="V430" s="159"/>
      <c r="W430" s="159"/>
      <c r="X430" s="159"/>
      <c r="Y430" s="150"/>
      <c r="Z430" s="150"/>
      <c r="AA430" s="150"/>
      <c r="AB430" s="150"/>
      <c r="AC430" s="150"/>
      <c r="AD430" s="150"/>
      <c r="AE430" s="150"/>
      <c r="AF430" s="150"/>
      <c r="AG430" s="150" t="s">
        <v>228</v>
      </c>
      <c r="AH430" s="150"/>
      <c r="AI430" s="150"/>
      <c r="AJ430" s="150"/>
      <c r="AK430" s="150"/>
      <c r="AL430" s="150"/>
      <c r="AM430" s="150"/>
      <c r="AN430" s="150"/>
      <c r="AO430" s="150"/>
      <c r="AP430" s="150"/>
      <c r="AQ430" s="150"/>
      <c r="AR430" s="150"/>
      <c r="AS430" s="150"/>
      <c r="AT430" s="150"/>
      <c r="AU430" s="150"/>
      <c r="AV430" s="150"/>
      <c r="AW430" s="150"/>
      <c r="AX430" s="150"/>
      <c r="AY430" s="150"/>
      <c r="AZ430" s="150"/>
      <c r="BA430" s="174" t="str">
        <f>C430</f>
        <v>Nařezání izolace na potřebný rozměr. Položení voštinové izolace na podklad, zasypání voštin a srovnání voštinového zásypu včetně dodávky izolace a zásypu.</v>
      </c>
      <c r="BB430" s="150"/>
      <c r="BC430" s="150"/>
      <c r="BD430" s="150"/>
      <c r="BE430" s="150"/>
      <c r="BF430" s="150"/>
      <c r="BG430" s="150"/>
      <c r="BH430" s="150"/>
    </row>
    <row r="431" spans="1:60" outlineLevel="1" x14ac:dyDescent="0.25">
      <c r="A431" s="167">
        <v>161</v>
      </c>
      <c r="B431" s="168" t="s">
        <v>862</v>
      </c>
      <c r="C431" s="177" t="s">
        <v>863</v>
      </c>
      <c r="D431" s="169" t="s">
        <v>318</v>
      </c>
      <c r="E431" s="170">
        <v>128.04400000000001</v>
      </c>
      <c r="F431" s="171">
        <f>H431+J431</f>
        <v>0</v>
      </c>
      <c r="G431" s="171">
        <f>ROUND(E431*F431,2)</f>
        <v>0</v>
      </c>
      <c r="H431" s="172"/>
      <c r="I431" s="171">
        <f>ROUND(E431*H431,2)</f>
        <v>0</v>
      </c>
      <c r="J431" s="172"/>
      <c r="K431" s="171">
        <f>ROUND(E431*J431,2)</f>
        <v>0</v>
      </c>
      <c r="L431" s="171">
        <v>15</v>
      </c>
      <c r="M431" s="173">
        <f>G431*(1+L431/100)</f>
        <v>0</v>
      </c>
      <c r="N431" s="159">
        <v>2.3000000000000001E-4</v>
      </c>
      <c r="O431" s="159">
        <f>ROUND(E431*N431,2)</f>
        <v>0.03</v>
      </c>
      <c r="P431" s="159">
        <v>0</v>
      </c>
      <c r="Q431" s="159">
        <f>ROUND(E431*P431,2)</f>
        <v>0</v>
      </c>
      <c r="R431" s="159"/>
      <c r="S431" s="159" t="s">
        <v>223</v>
      </c>
      <c r="T431" s="159" t="s">
        <v>224</v>
      </c>
      <c r="U431" s="159">
        <v>0.161</v>
      </c>
      <c r="V431" s="159">
        <f>ROUND(E431*U431,2)</f>
        <v>20.62</v>
      </c>
      <c r="W431" s="159"/>
      <c r="X431" s="159" t="s">
        <v>268</v>
      </c>
      <c r="Y431" s="214"/>
      <c r="Z431" s="214"/>
      <c r="AA431" s="150"/>
      <c r="AB431" s="150"/>
      <c r="AC431" s="150"/>
      <c r="AD431" s="150"/>
      <c r="AE431" s="150"/>
      <c r="AF431" s="150"/>
      <c r="AG431" s="150" t="s">
        <v>332</v>
      </c>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row>
    <row r="432" spans="1:60" outlineLevel="1" x14ac:dyDescent="0.25">
      <c r="A432" s="157"/>
      <c r="B432" s="158"/>
      <c r="C432" s="287" t="s">
        <v>864</v>
      </c>
      <c r="D432" s="288"/>
      <c r="E432" s="288"/>
      <c r="F432" s="288"/>
      <c r="G432" s="288"/>
      <c r="H432" s="159"/>
      <c r="I432" s="159"/>
      <c r="J432" s="159"/>
      <c r="K432" s="159"/>
      <c r="L432" s="159"/>
      <c r="M432" s="159"/>
      <c r="N432" s="159"/>
      <c r="O432" s="159"/>
      <c r="P432" s="159"/>
      <c r="Q432" s="159"/>
      <c r="R432" s="159"/>
      <c r="S432" s="159"/>
      <c r="T432" s="159"/>
      <c r="U432" s="159"/>
      <c r="V432" s="159"/>
      <c r="W432" s="159"/>
      <c r="X432" s="159"/>
      <c r="Y432" s="150"/>
      <c r="Z432" s="150"/>
      <c r="AA432" s="150"/>
      <c r="AB432" s="150"/>
      <c r="AC432" s="150"/>
      <c r="AD432" s="150"/>
      <c r="AE432" s="150"/>
      <c r="AF432" s="150"/>
      <c r="AG432" s="150" t="s">
        <v>228</v>
      </c>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row>
    <row r="433" spans="1:60" outlineLevel="1" x14ac:dyDescent="0.25">
      <c r="A433" s="157"/>
      <c r="B433" s="158"/>
      <c r="C433" s="301" t="s">
        <v>865</v>
      </c>
      <c r="D433" s="302"/>
      <c r="E433" s="302"/>
      <c r="F433" s="302"/>
      <c r="G433" s="302"/>
      <c r="H433" s="159"/>
      <c r="I433" s="159"/>
      <c r="J433" s="159"/>
      <c r="K433" s="159"/>
      <c r="L433" s="159"/>
      <c r="M433" s="159"/>
      <c r="N433" s="159"/>
      <c r="O433" s="159"/>
      <c r="P433" s="159"/>
      <c r="Q433" s="159"/>
      <c r="R433" s="159"/>
      <c r="S433" s="159"/>
      <c r="T433" s="159"/>
      <c r="U433" s="159"/>
      <c r="V433" s="159"/>
      <c r="W433" s="159"/>
      <c r="X433" s="159"/>
      <c r="Y433" s="150"/>
      <c r="Z433" s="150"/>
      <c r="AA433" s="150"/>
      <c r="AB433" s="150"/>
      <c r="AC433" s="150"/>
      <c r="AD433" s="150"/>
      <c r="AE433" s="150"/>
      <c r="AF433" s="150"/>
      <c r="AG433" s="150" t="s">
        <v>228</v>
      </c>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row>
    <row r="434" spans="1:60" outlineLevel="1" x14ac:dyDescent="0.25">
      <c r="A434" s="157"/>
      <c r="B434" s="158"/>
      <c r="C434" s="191" t="s">
        <v>2116</v>
      </c>
      <c r="D434" s="189"/>
      <c r="E434" s="190">
        <v>8.4480000000000004</v>
      </c>
      <c r="F434" s="159"/>
      <c r="G434" s="159"/>
      <c r="H434" s="159"/>
      <c r="I434" s="159"/>
      <c r="J434" s="159"/>
      <c r="K434" s="159"/>
      <c r="L434" s="159"/>
      <c r="M434" s="159"/>
      <c r="N434" s="159"/>
      <c r="O434" s="159"/>
      <c r="P434" s="159"/>
      <c r="Q434" s="159"/>
      <c r="R434" s="159"/>
      <c r="S434" s="159"/>
      <c r="T434" s="159"/>
      <c r="U434" s="159"/>
      <c r="V434" s="159"/>
      <c r="W434" s="159"/>
      <c r="X434" s="159"/>
      <c r="Y434" s="150"/>
      <c r="Z434" s="150"/>
      <c r="AA434" s="150"/>
      <c r="AB434" s="150"/>
      <c r="AC434" s="150"/>
      <c r="AD434" s="150"/>
      <c r="AE434" s="150"/>
      <c r="AF434" s="150"/>
      <c r="AG434" s="150" t="s">
        <v>334</v>
      </c>
      <c r="AH434" s="150">
        <v>0</v>
      </c>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row>
    <row r="435" spans="1:60" outlineLevel="1" x14ac:dyDescent="0.25">
      <c r="A435" s="157"/>
      <c r="B435" s="158"/>
      <c r="C435" s="191" t="s">
        <v>2117</v>
      </c>
      <c r="D435" s="189"/>
      <c r="E435" s="190">
        <v>44.74</v>
      </c>
      <c r="F435" s="159"/>
      <c r="G435" s="159"/>
      <c r="H435" s="159"/>
      <c r="I435" s="159"/>
      <c r="J435" s="159"/>
      <c r="K435" s="159"/>
      <c r="L435" s="159"/>
      <c r="M435" s="159"/>
      <c r="N435" s="159"/>
      <c r="O435" s="159"/>
      <c r="P435" s="159"/>
      <c r="Q435" s="159"/>
      <c r="R435" s="159"/>
      <c r="S435" s="159"/>
      <c r="T435" s="159"/>
      <c r="U435" s="159"/>
      <c r="V435" s="159"/>
      <c r="W435" s="159"/>
      <c r="X435" s="159"/>
      <c r="Y435" s="150"/>
      <c r="Z435" s="150"/>
      <c r="AA435" s="150"/>
      <c r="AB435" s="150"/>
      <c r="AC435" s="150"/>
      <c r="AD435" s="150"/>
      <c r="AE435" s="150"/>
      <c r="AF435" s="150"/>
      <c r="AG435" s="150" t="s">
        <v>334</v>
      </c>
      <c r="AH435" s="150">
        <v>0</v>
      </c>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row>
    <row r="436" spans="1:60" outlineLevel="1" x14ac:dyDescent="0.25">
      <c r="A436" s="157"/>
      <c r="B436" s="158"/>
      <c r="C436" s="191" t="s">
        <v>2104</v>
      </c>
      <c r="D436" s="189"/>
      <c r="E436" s="190">
        <v>1.04</v>
      </c>
      <c r="F436" s="159"/>
      <c r="G436" s="159"/>
      <c r="H436" s="159"/>
      <c r="I436" s="159"/>
      <c r="J436" s="159"/>
      <c r="K436" s="159"/>
      <c r="L436" s="159"/>
      <c r="M436" s="159"/>
      <c r="N436" s="159"/>
      <c r="O436" s="159"/>
      <c r="P436" s="159"/>
      <c r="Q436" s="159"/>
      <c r="R436" s="159"/>
      <c r="S436" s="159"/>
      <c r="T436" s="159"/>
      <c r="U436" s="159"/>
      <c r="V436" s="159"/>
      <c r="W436" s="159"/>
      <c r="X436" s="159"/>
      <c r="Y436" s="150"/>
      <c r="Z436" s="150"/>
      <c r="AA436" s="150"/>
      <c r="AB436" s="150"/>
      <c r="AC436" s="150"/>
      <c r="AD436" s="150"/>
      <c r="AE436" s="150"/>
      <c r="AF436" s="150"/>
      <c r="AG436" s="150" t="s">
        <v>334</v>
      </c>
      <c r="AH436" s="150">
        <v>0</v>
      </c>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row>
    <row r="437" spans="1:60" outlineLevel="1" x14ac:dyDescent="0.25">
      <c r="A437" s="157"/>
      <c r="B437" s="158"/>
      <c r="C437" s="191" t="s">
        <v>2118</v>
      </c>
      <c r="D437" s="189"/>
      <c r="E437" s="190">
        <v>6.2</v>
      </c>
      <c r="F437" s="159"/>
      <c r="G437" s="159"/>
      <c r="H437" s="159"/>
      <c r="I437" s="159"/>
      <c r="J437" s="159"/>
      <c r="K437" s="159"/>
      <c r="L437" s="159"/>
      <c r="M437" s="159"/>
      <c r="N437" s="159"/>
      <c r="O437" s="159"/>
      <c r="P437" s="159"/>
      <c r="Q437" s="159"/>
      <c r="R437" s="159"/>
      <c r="S437" s="159"/>
      <c r="T437" s="159"/>
      <c r="U437" s="159"/>
      <c r="V437" s="159"/>
      <c r="W437" s="159"/>
      <c r="X437" s="159"/>
      <c r="Y437" s="150"/>
      <c r="Z437" s="150"/>
      <c r="AA437" s="150"/>
      <c r="AB437" s="150"/>
      <c r="AC437" s="150"/>
      <c r="AD437" s="150"/>
      <c r="AE437" s="150"/>
      <c r="AF437" s="150"/>
      <c r="AG437" s="150" t="s">
        <v>334</v>
      </c>
      <c r="AH437" s="150">
        <v>0</v>
      </c>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row>
    <row r="438" spans="1:60" outlineLevel="1" x14ac:dyDescent="0.25">
      <c r="A438" s="157"/>
      <c r="B438" s="158"/>
      <c r="C438" s="191" t="s">
        <v>2124</v>
      </c>
      <c r="D438" s="189"/>
      <c r="E438" s="190">
        <v>14.16</v>
      </c>
      <c r="F438" s="159"/>
      <c r="G438" s="159"/>
      <c r="H438" s="159"/>
      <c r="I438" s="159"/>
      <c r="J438" s="159"/>
      <c r="K438" s="159"/>
      <c r="L438" s="159"/>
      <c r="M438" s="159"/>
      <c r="N438" s="159"/>
      <c r="O438" s="159"/>
      <c r="P438" s="159"/>
      <c r="Q438" s="159"/>
      <c r="R438" s="159"/>
      <c r="S438" s="159"/>
      <c r="T438" s="159"/>
      <c r="U438" s="159"/>
      <c r="V438" s="159"/>
      <c r="W438" s="159"/>
      <c r="X438" s="159"/>
      <c r="Y438" s="150"/>
      <c r="Z438" s="150"/>
      <c r="AA438" s="150"/>
      <c r="AB438" s="150"/>
      <c r="AC438" s="150"/>
      <c r="AD438" s="150"/>
      <c r="AE438" s="150"/>
      <c r="AF438" s="150"/>
      <c r="AG438" s="150" t="s">
        <v>334</v>
      </c>
      <c r="AH438" s="150">
        <v>0</v>
      </c>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row>
    <row r="439" spans="1:60" ht="20.399999999999999" outlineLevel="1" x14ac:dyDescent="0.25">
      <c r="A439" s="157"/>
      <c r="B439" s="158"/>
      <c r="C439" s="191" t="s">
        <v>2119</v>
      </c>
      <c r="D439" s="189"/>
      <c r="E439" s="190">
        <v>7.32</v>
      </c>
      <c r="F439" s="159"/>
      <c r="G439" s="159"/>
      <c r="H439" s="159"/>
      <c r="I439" s="159"/>
      <c r="J439" s="159"/>
      <c r="K439" s="159"/>
      <c r="L439" s="159"/>
      <c r="M439" s="159"/>
      <c r="N439" s="159"/>
      <c r="O439" s="159"/>
      <c r="P439" s="159"/>
      <c r="Q439" s="159"/>
      <c r="R439" s="159"/>
      <c r="S439" s="159"/>
      <c r="T439" s="159"/>
      <c r="U439" s="159"/>
      <c r="V439" s="159"/>
      <c r="W439" s="159"/>
      <c r="X439" s="159"/>
      <c r="Y439" s="150"/>
      <c r="Z439" s="150"/>
      <c r="AA439" s="150"/>
      <c r="AB439" s="150"/>
      <c r="AC439" s="150"/>
      <c r="AD439" s="150"/>
      <c r="AE439" s="150"/>
      <c r="AF439" s="150"/>
      <c r="AG439" s="150" t="s">
        <v>334</v>
      </c>
      <c r="AH439" s="150">
        <v>0</v>
      </c>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row>
    <row r="440" spans="1:60" outlineLevel="1" x14ac:dyDescent="0.25">
      <c r="A440" s="157"/>
      <c r="B440" s="158"/>
      <c r="C440" s="191" t="s">
        <v>2120</v>
      </c>
      <c r="D440" s="189"/>
      <c r="E440" s="190">
        <v>8.0850000000000009</v>
      </c>
      <c r="F440" s="159"/>
      <c r="G440" s="159"/>
      <c r="H440" s="159"/>
      <c r="I440" s="159"/>
      <c r="J440" s="159"/>
      <c r="K440" s="159"/>
      <c r="L440" s="159"/>
      <c r="M440" s="159"/>
      <c r="N440" s="159"/>
      <c r="O440" s="159"/>
      <c r="P440" s="159"/>
      <c r="Q440" s="159"/>
      <c r="R440" s="159"/>
      <c r="S440" s="159"/>
      <c r="T440" s="159"/>
      <c r="U440" s="159"/>
      <c r="V440" s="159"/>
      <c r="W440" s="159"/>
      <c r="X440" s="159"/>
      <c r="Y440" s="150"/>
      <c r="Z440" s="150"/>
      <c r="AA440" s="150"/>
      <c r="AB440" s="150"/>
      <c r="AC440" s="150"/>
      <c r="AD440" s="150"/>
      <c r="AE440" s="150"/>
      <c r="AF440" s="150"/>
      <c r="AG440" s="150" t="s">
        <v>334</v>
      </c>
      <c r="AH440" s="150">
        <v>0</v>
      </c>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row>
    <row r="441" spans="1:60" outlineLevel="1" x14ac:dyDescent="0.25">
      <c r="A441" s="157"/>
      <c r="B441" s="158"/>
      <c r="C441" s="191" t="s">
        <v>2121</v>
      </c>
      <c r="D441" s="189"/>
      <c r="E441" s="190">
        <v>20.456</v>
      </c>
      <c r="F441" s="159"/>
      <c r="G441" s="159"/>
      <c r="H441" s="159"/>
      <c r="I441" s="159"/>
      <c r="J441" s="159"/>
      <c r="K441" s="159"/>
      <c r="L441" s="159"/>
      <c r="M441" s="159"/>
      <c r="N441" s="159"/>
      <c r="O441" s="159"/>
      <c r="P441" s="159"/>
      <c r="Q441" s="159"/>
      <c r="R441" s="159"/>
      <c r="S441" s="159"/>
      <c r="T441" s="159"/>
      <c r="U441" s="159"/>
      <c r="V441" s="159"/>
      <c r="W441" s="159"/>
      <c r="X441" s="159"/>
      <c r="Y441" s="150"/>
      <c r="Z441" s="150"/>
      <c r="AA441" s="150"/>
      <c r="AB441" s="150"/>
      <c r="AC441" s="150"/>
      <c r="AD441" s="150"/>
      <c r="AE441" s="150"/>
      <c r="AF441" s="150"/>
      <c r="AG441" s="150" t="s">
        <v>334</v>
      </c>
      <c r="AH441" s="150">
        <v>0</v>
      </c>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row>
    <row r="442" spans="1:60" outlineLevel="1" x14ac:dyDescent="0.25">
      <c r="A442" s="157"/>
      <c r="B442" s="158"/>
      <c r="C442" s="191" t="s">
        <v>2122</v>
      </c>
      <c r="D442" s="189"/>
      <c r="E442" s="190">
        <v>10.666</v>
      </c>
      <c r="F442" s="159"/>
      <c r="G442" s="159"/>
      <c r="H442" s="159"/>
      <c r="I442" s="159"/>
      <c r="J442" s="159"/>
      <c r="K442" s="159"/>
      <c r="L442" s="159"/>
      <c r="M442" s="159"/>
      <c r="N442" s="159"/>
      <c r="O442" s="159"/>
      <c r="P442" s="159"/>
      <c r="Q442" s="159"/>
      <c r="R442" s="159"/>
      <c r="S442" s="159"/>
      <c r="T442" s="159"/>
      <c r="U442" s="159"/>
      <c r="V442" s="159"/>
      <c r="W442" s="159"/>
      <c r="X442" s="159"/>
      <c r="Y442" s="150"/>
      <c r="Z442" s="150"/>
      <c r="AA442" s="150"/>
      <c r="AB442" s="150"/>
      <c r="AC442" s="150"/>
      <c r="AD442" s="150"/>
      <c r="AE442" s="150"/>
      <c r="AF442" s="150"/>
      <c r="AG442" s="150" t="s">
        <v>334</v>
      </c>
      <c r="AH442" s="150">
        <v>0</v>
      </c>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row>
    <row r="443" spans="1:60" outlineLevel="1" x14ac:dyDescent="0.25">
      <c r="A443" s="157"/>
      <c r="B443" s="158"/>
      <c r="C443" s="191" t="s">
        <v>2123</v>
      </c>
      <c r="D443" s="189"/>
      <c r="E443" s="190">
        <v>6.9290000000000003</v>
      </c>
      <c r="F443" s="159"/>
      <c r="G443" s="159"/>
      <c r="H443" s="159"/>
      <c r="I443" s="159"/>
      <c r="J443" s="159"/>
      <c r="K443" s="159"/>
      <c r="L443" s="159"/>
      <c r="M443" s="159"/>
      <c r="N443" s="159"/>
      <c r="O443" s="159"/>
      <c r="P443" s="159"/>
      <c r="Q443" s="159"/>
      <c r="R443" s="159"/>
      <c r="S443" s="159"/>
      <c r="T443" s="159"/>
      <c r="U443" s="159"/>
      <c r="V443" s="159"/>
      <c r="W443" s="159"/>
      <c r="X443" s="159"/>
      <c r="Y443" s="150"/>
      <c r="Z443" s="150"/>
      <c r="AA443" s="150"/>
      <c r="AB443" s="150"/>
      <c r="AC443" s="150"/>
      <c r="AD443" s="150"/>
      <c r="AE443" s="150"/>
      <c r="AF443" s="150"/>
      <c r="AG443" s="150" t="s">
        <v>334</v>
      </c>
      <c r="AH443" s="150">
        <v>0</v>
      </c>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row>
    <row r="444" spans="1:60" outlineLevel="1" x14ac:dyDescent="0.25">
      <c r="A444" s="167">
        <v>162</v>
      </c>
      <c r="B444" s="168" t="s">
        <v>866</v>
      </c>
      <c r="C444" s="177" t="s">
        <v>867</v>
      </c>
      <c r="D444" s="169" t="s">
        <v>318</v>
      </c>
      <c r="E444" s="170">
        <v>80.5</v>
      </c>
      <c r="F444" s="171">
        <f>H444+J444</f>
        <v>0</v>
      </c>
      <c r="G444" s="171">
        <f>ROUND(E444*F444,2)</f>
        <v>0</v>
      </c>
      <c r="H444" s="172"/>
      <c r="I444" s="171">
        <f>ROUND(E444*H444,2)</f>
        <v>0</v>
      </c>
      <c r="J444" s="172"/>
      <c r="K444" s="171">
        <f>ROUND(E444*J444,2)</f>
        <v>0</v>
      </c>
      <c r="L444" s="171">
        <v>15</v>
      </c>
      <c r="M444" s="173">
        <f>G444*(1+L444/100)</f>
        <v>0</v>
      </c>
      <c r="N444" s="159">
        <v>1.0000000000000001E-5</v>
      </c>
      <c r="O444" s="159">
        <f>ROUND(E444*N444,2)</f>
        <v>0</v>
      </c>
      <c r="P444" s="159">
        <v>0</v>
      </c>
      <c r="Q444" s="159">
        <f>ROUND(E444*P444,2)</f>
        <v>0</v>
      </c>
      <c r="R444" s="159"/>
      <c r="S444" s="159" t="s">
        <v>223</v>
      </c>
      <c r="T444" s="159" t="s">
        <v>224</v>
      </c>
      <c r="U444" s="159">
        <v>0.15</v>
      </c>
      <c r="V444" s="159">
        <f>ROUND(E444*U444,2)</f>
        <v>12.08</v>
      </c>
      <c r="W444" s="159"/>
      <c r="X444" s="159" t="s">
        <v>268</v>
      </c>
      <c r="Y444" s="150"/>
      <c r="Z444" s="150"/>
      <c r="AA444" s="150"/>
      <c r="AB444" s="150"/>
      <c r="AC444" s="150"/>
      <c r="AD444" s="150"/>
      <c r="AE444" s="150"/>
      <c r="AF444" s="150"/>
      <c r="AG444" s="150" t="s">
        <v>332</v>
      </c>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row>
    <row r="445" spans="1:60" outlineLevel="1" x14ac:dyDescent="0.25">
      <c r="A445" s="157"/>
      <c r="B445" s="158"/>
      <c r="C445" s="191" t="s">
        <v>868</v>
      </c>
      <c r="D445" s="189"/>
      <c r="E445" s="190">
        <v>56.5</v>
      </c>
      <c r="F445" s="159"/>
      <c r="G445" s="159"/>
      <c r="H445" s="159"/>
      <c r="I445" s="159"/>
      <c r="J445" s="159"/>
      <c r="K445" s="159"/>
      <c r="L445" s="159"/>
      <c r="M445" s="159"/>
      <c r="N445" s="159"/>
      <c r="O445" s="159"/>
      <c r="P445" s="159"/>
      <c r="Q445" s="159"/>
      <c r="R445" s="159"/>
      <c r="S445" s="159"/>
      <c r="T445" s="159"/>
      <c r="U445" s="159"/>
      <c r="V445" s="159"/>
      <c r="W445" s="159"/>
      <c r="X445" s="159"/>
      <c r="Y445" s="150"/>
      <c r="Z445" s="150"/>
      <c r="AA445" s="150"/>
      <c r="AB445" s="150"/>
      <c r="AC445" s="150"/>
      <c r="AD445" s="150"/>
      <c r="AE445" s="150"/>
      <c r="AF445" s="150"/>
      <c r="AG445" s="150" t="s">
        <v>334</v>
      </c>
      <c r="AH445" s="150">
        <v>0</v>
      </c>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row>
    <row r="446" spans="1:60" outlineLevel="1" x14ac:dyDescent="0.25">
      <c r="A446" s="157"/>
      <c r="B446" s="158"/>
      <c r="C446" s="191" t="s">
        <v>2105</v>
      </c>
      <c r="D446" s="189"/>
      <c r="E446" s="190">
        <v>24</v>
      </c>
      <c r="F446" s="159"/>
      <c r="G446" s="159"/>
      <c r="H446" s="159"/>
      <c r="I446" s="159"/>
      <c r="J446" s="159"/>
      <c r="K446" s="159"/>
      <c r="L446" s="159"/>
      <c r="M446" s="159"/>
      <c r="N446" s="159"/>
      <c r="O446" s="159"/>
      <c r="P446" s="159"/>
      <c r="Q446" s="159"/>
      <c r="R446" s="159"/>
      <c r="S446" s="159"/>
      <c r="T446" s="159"/>
      <c r="U446" s="159"/>
      <c r="V446" s="159"/>
      <c r="W446" s="159"/>
      <c r="X446" s="159"/>
      <c r="Y446" s="150"/>
      <c r="Z446" s="150"/>
      <c r="AA446" s="150"/>
      <c r="AB446" s="150"/>
      <c r="AC446" s="150"/>
      <c r="AD446" s="150"/>
      <c r="AE446" s="150"/>
      <c r="AF446" s="150"/>
      <c r="AG446" s="150" t="s">
        <v>334</v>
      </c>
      <c r="AH446" s="150">
        <v>0</v>
      </c>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row>
    <row r="447" spans="1:60" outlineLevel="1" x14ac:dyDescent="0.25">
      <c r="A447" s="167">
        <v>163</v>
      </c>
      <c r="B447" s="168" t="s">
        <v>2115</v>
      </c>
      <c r="C447" s="177" t="s">
        <v>2114</v>
      </c>
      <c r="D447" s="169" t="s">
        <v>318</v>
      </c>
      <c r="E447" s="170">
        <v>62.2</v>
      </c>
      <c r="F447" s="171">
        <f>H447+J447</f>
        <v>0</v>
      </c>
      <c r="G447" s="171">
        <f>ROUND(E447*F447,2)</f>
        <v>0</v>
      </c>
      <c r="H447" s="172"/>
      <c r="I447" s="171">
        <f>ROUND(E447*H447,2)</f>
        <v>0</v>
      </c>
      <c r="J447" s="172"/>
      <c r="K447" s="171">
        <f>ROUND(E447*J447,2)</f>
        <v>0</v>
      </c>
      <c r="L447" s="171">
        <v>15</v>
      </c>
      <c r="M447" s="173">
        <f>G447*(1+L447/100)</f>
        <v>0</v>
      </c>
      <c r="N447" s="159">
        <v>1.4999999999999999E-4</v>
      </c>
      <c r="O447" s="159">
        <f>ROUND(E447*N447,2)</f>
        <v>0.01</v>
      </c>
      <c r="P447" s="159">
        <v>0</v>
      </c>
      <c r="Q447" s="159">
        <f>ROUND(E447*P447,2)</f>
        <v>0</v>
      </c>
      <c r="R447" s="159"/>
      <c r="S447" s="159" t="s">
        <v>223</v>
      </c>
      <c r="T447" s="159" t="s">
        <v>224</v>
      </c>
      <c r="U447" s="159">
        <v>0.12</v>
      </c>
      <c r="V447" s="159">
        <f>ROUND(E447*U447,2)</f>
        <v>7.46</v>
      </c>
      <c r="W447" s="159"/>
      <c r="X447" s="159" t="s">
        <v>268</v>
      </c>
      <c r="Y447" s="150"/>
      <c r="Z447" s="150"/>
      <c r="AA447" s="150"/>
      <c r="AB447" s="150"/>
      <c r="AC447" s="150"/>
      <c r="AD447" s="150"/>
      <c r="AE447" s="150"/>
      <c r="AF447" s="150"/>
      <c r="AG447" s="150" t="s">
        <v>332</v>
      </c>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row>
    <row r="448" spans="1:60" outlineLevel="1" x14ac:dyDescent="0.25">
      <c r="A448" s="157"/>
      <c r="B448" s="158"/>
      <c r="C448" s="191" t="s">
        <v>2101</v>
      </c>
      <c r="D448" s="189"/>
      <c r="E448" s="190">
        <v>37.5</v>
      </c>
      <c r="F448" s="159"/>
      <c r="G448" s="159"/>
      <c r="H448" s="215"/>
      <c r="I448" s="159"/>
      <c r="J448" s="215"/>
      <c r="K448" s="159"/>
      <c r="L448" s="159"/>
      <c r="M448" s="159"/>
      <c r="N448" s="159"/>
      <c r="O448" s="159"/>
      <c r="P448" s="159"/>
      <c r="Q448" s="159"/>
      <c r="R448" s="159"/>
      <c r="S448" s="159"/>
      <c r="T448" s="159"/>
      <c r="U448" s="159"/>
      <c r="V448" s="159"/>
      <c r="W448" s="159"/>
      <c r="X448" s="159"/>
      <c r="Y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row>
    <row r="449" spans="1:60" outlineLevel="1" x14ac:dyDescent="0.25">
      <c r="A449" s="157"/>
      <c r="B449" s="158"/>
      <c r="C449" s="191" t="s">
        <v>2102</v>
      </c>
      <c r="D449" s="189"/>
      <c r="E449" s="190">
        <v>8.4499999999999993</v>
      </c>
      <c r="F449" s="159"/>
      <c r="G449" s="159"/>
      <c r="H449" s="215"/>
      <c r="I449" s="159"/>
      <c r="J449" s="215"/>
      <c r="K449" s="159"/>
      <c r="L449" s="159"/>
      <c r="M449" s="159"/>
      <c r="N449" s="159"/>
      <c r="O449" s="159"/>
      <c r="P449" s="159"/>
      <c r="Q449" s="159"/>
      <c r="R449" s="159"/>
      <c r="S449" s="159"/>
      <c r="T449" s="159"/>
      <c r="U449" s="159"/>
      <c r="V449" s="159"/>
      <c r="W449" s="159"/>
      <c r="X449" s="159"/>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row>
    <row r="450" spans="1:60" outlineLevel="1" x14ac:dyDescent="0.25">
      <c r="A450" s="157"/>
      <c r="B450" s="158"/>
      <c r="C450" s="191" t="s">
        <v>2113</v>
      </c>
      <c r="D450" s="189"/>
      <c r="E450" s="190">
        <v>5.234</v>
      </c>
      <c r="F450" s="159"/>
      <c r="G450" s="159"/>
      <c r="H450" s="215"/>
      <c r="I450" s="159"/>
      <c r="J450" s="215"/>
      <c r="K450" s="159"/>
      <c r="L450" s="159"/>
      <c r="M450" s="159"/>
      <c r="N450" s="159"/>
      <c r="O450" s="159"/>
      <c r="P450" s="159"/>
      <c r="Q450" s="159"/>
      <c r="R450" s="159"/>
      <c r="S450" s="159"/>
      <c r="T450" s="159"/>
      <c r="U450" s="159"/>
      <c r="V450" s="159"/>
      <c r="W450" s="159"/>
      <c r="X450" s="159"/>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row>
    <row r="451" spans="1:60" outlineLevel="1" x14ac:dyDescent="0.25">
      <c r="A451" s="157"/>
      <c r="B451" s="158"/>
      <c r="C451" s="191" t="s">
        <v>2112</v>
      </c>
      <c r="D451" s="189"/>
      <c r="E451" s="190">
        <v>17.446000000000002</v>
      </c>
      <c r="F451" s="159"/>
      <c r="G451" s="159"/>
      <c r="H451" s="215"/>
      <c r="I451" s="159"/>
      <c r="J451" s="215"/>
      <c r="K451" s="159"/>
      <c r="L451" s="159"/>
      <c r="M451" s="159"/>
      <c r="N451" s="159"/>
      <c r="O451" s="159"/>
      <c r="P451" s="159"/>
      <c r="Q451" s="159"/>
      <c r="R451" s="159"/>
      <c r="S451" s="159"/>
      <c r="T451" s="159"/>
      <c r="U451" s="159"/>
      <c r="V451" s="159"/>
      <c r="W451" s="159"/>
      <c r="X451" s="159"/>
      <c r="Y451" s="150"/>
      <c r="Z451" s="150"/>
      <c r="AA451" s="150"/>
      <c r="AB451" s="150"/>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row>
    <row r="452" spans="1:60" outlineLevel="1" x14ac:dyDescent="0.25">
      <c r="A452" s="167">
        <v>164</v>
      </c>
      <c r="B452" s="168" t="s">
        <v>869</v>
      </c>
      <c r="C452" s="177" t="s">
        <v>870</v>
      </c>
      <c r="D452" s="169" t="s">
        <v>318</v>
      </c>
      <c r="E452" s="170">
        <v>133.21</v>
      </c>
      <c r="F452" s="171">
        <f>H452+J452</f>
        <v>0</v>
      </c>
      <c r="G452" s="171">
        <f>ROUND(E452*F452,2)</f>
        <v>0</v>
      </c>
      <c r="H452" s="172"/>
      <c r="I452" s="171">
        <f>ROUND(E452*H452,2)</f>
        <v>0</v>
      </c>
      <c r="J452" s="172"/>
      <c r="K452" s="171">
        <f>ROUND(E452*J452,2)</f>
        <v>0</v>
      </c>
      <c r="L452" s="171">
        <v>15</v>
      </c>
      <c r="M452" s="173">
        <f>G452*(1+L452/100)</f>
        <v>0</v>
      </c>
      <c r="N452" s="159">
        <v>1.0000000000000001E-5</v>
      </c>
      <c r="O452" s="159">
        <f>ROUND(E452*N452,2)</f>
        <v>0</v>
      </c>
      <c r="P452" s="159">
        <v>0</v>
      </c>
      <c r="Q452" s="159">
        <f>ROUND(E452*P452,2)</f>
        <v>0</v>
      </c>
      <c r="R452" s="159"/>
      <c r="S452" s="159" t="s">
        <v>223</v>
      </c>
      <c r="T452" s="159" t="s">
        <v>224</v>
      </c>
      <c r="U452" s="159">
        <v>7.0000000000000007E-2</v>
      </c>
      <c r="V452" s="159">
        <f>ROUND(E452*U452,2)</f>
        <v>9.32</v>
      </c>
      <c r="W452" s="159"/>
      <c r="X452" s="159" t="s">
        <v>268</v>
      </c>
      <c r="Y452" s="150"/>
      <c r="Z452" s="150"/>
      <c r="AA452" s="150"/>
      <c r="AB452" s="150"/>
      <c r="AC452" s="150"/>
      <c r="AD452" s="150"/>
      <c r="AE452" s="150"/>
      <c r="AF452" s="150"/>
      <c r="AG452" s="150" t="s">
        <v>597</v>
      </c>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row>
    <row r="453" spans="1:60" outlineLevel="1" x14ac:dyDescent="0.25">
      <c r="A453" s="157"/>
      <c r="B453" s="158"/>
      <c r="C453" s="191" t="s">
        <v>871</v>
      </c>
      <c r="D453" s="189"/>
      <c r="E453" s="190">
        <v>133.21</v>
      </c>
      <c r="F453" s="159"/>
      <c r="G453" s="159"/>
      <c r="H453" s="159"/>
      <c r="I453" s="159"/>
      <c r="J453" s="159"/>
      <c r="K453" s="159"/>
      <c r="L453" s="159"/>
      <c r="M453" s="159"/>
      <c r="N453" s="159"/>
      <c r="O453" s="159"/>
      <c r="P453" s="159"/>
      <c r="Q453" s="159"/>
      <c r="R453" s="159"/>
      <c r="S453" s="159"/>
      <c r="T453" s="159"/>
      <c r="U453" s="159"/>
      <c r="V453" s="159"/>
      <c r="W453" s="159"/>
      <c r="X453" s="159"/>
      <c r="Y453" s="150"/>
      <c r="Z453" s="150"/>
      <c r="AA453" s="150"/>
      <c r="AB453" s="150"/>
      <c r="AC453" s="150"/>
      <c r="AD453" s="150"/>
      <c r="AE453" s="150"/>
      <c r="AF453" s="150"/>
      <c r="AG453" s="150" t="s">
        <v>334</v>
      </c>
      <c r="AH453" s="150">
        <v>0</v>
      </c>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row>
    <row r="454" spans="1:60" outlineLevel="1" x14ac:dyDescent="0.25">
      <c r="A454" s="181">
        <v>165</v>
      </c>
      <c r="B454" s="182" t="s">
        <v>872</v>
      </c>
      <c r="C454" s="188" t="s">
        <v>873</v>
      </c>
      <c r="D454" s="183" t="s">
        <v>342</v>
      </c>
      <c r="E454" s="184">
        <v>22.331759999999999</v>
      </c>
      <c r="F454" s="185">
        <f>H454+J454</f>
        <v>0</v>
      </c>
      <c r="G454" s="185">
        <f>ROUND(E454*F454,2)</f>
        <v>0</v>
      </c>
      <c r="H454" s="186"/>
      <c r="I454" s="185">
        <f>ROUND(E454*H454,2)</f>
        <v>0</v>
      </c>
      <c r="J454" s="186"/>
      <c r="K454" s="185">
        <f>ROUND(E454*J454,2)</f>
        <v>0</v>
      </c>
      <c r="L454" s="185">
        <v>15</v>
      </c>
      <c r="M454" s="187">
        <f>G454*(1+L454/100)</f>
        <v>0</v>
      </c>
      <c r="N454" s="159">
        <v>0</v>
      </c>
      <c r="O454" s="159">
        <f>ROUND(E454*N454,2)</f>
        <v>0</v>
      </c>
      <c r="P454" s="159">
        <v>0</v>
      </c>
      <c r="Q454" s="159">
        <f>ROUND(E454*P454,2)</f>
        <v>0</v>
      </c>
      <c r="R454" s="159"/>
      <c r="S454" s="159" t="s">
        <v>223</v>
      </c>
      <c r="T454" s="159" t="s">
        <v>224</v>
      </c>
      <c r="U454" s="159">
        <v>1.831</v>
      </c>
      <c r="V454" s="159">
        <f>ROUND(E454*U454,2)</f>
        <v>40.89</v>
      </c>
      <c r="W454" s="159"/>
      <c r="X454" s="159" t="s">
        <v>268</v>
      </c>
      <c r="Y454" s="150"/>
      <c r="Z454" s="150"/>
      <c r="AA454" s="150"/>
      <c r="AB454" s="150"/>
      <c r="AC454" s="150"/>
      <c r="AD454" s="150"/>
      <c r="AE454" s="150"/>
      <c r="AF454" s="150"/>
      <c r="AG454" s="150" t="s">
        <v>597</v>
      </c>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row>
    <row r="455" spans="1:60" ht="20.399999999999999" outlineLevel="1" x14ac:dyDescent="0.25">
      <c r="A455" s="167">
        <v>166</v>
      </c>
      <c r="B455" s="168" t="s">
        <v>874</v>
      </c>
      <c r="C455" s="177" t="s">
        <v>875</v>
      </c>
      <c r="D455" s="169" t="s">
        <v>318</v>
      </c>
      <c r="E455" s="170">
        <v>23.6</v>
      </c>
      <c r="F455" s="171">
        <f>H455+J455</f>
        <v>0</v>
      </c>
      <c r="G455" s="171">
        <f>ROUND(E455*F455,2)</f>
        <v>0</v>
      </c>
      <c r="H455" s="172"/>
      <c r="I455" s="171">
        <f>ROUND(E455*H455,2)</f>
        <v>0</v>
      </c>
      <c r="J455" s="172"/>
      <c r="K455" s="171">
        <f>ROUND(E455*J455,2)</f>
        <v>0</v>
      </c>
      <c r="L455" s="171">
        <v>15</v>
      </c>
      <c r="M455" s="173">
        <f>G455*(1+L455/100)</f>
        <v>0</v>
      </c>
      <c r="N455" s="159">
        <v>1.8000000000000001E-4</v>
      </c>
      <c r="O455" s="159">
        <f>ROUND(E455*N455,2)</f>
        <v>0</v>
      </c>
      <c r="P455" s="159">
        <v>0</v>
      </c>
      <c r="Q455" s="159">
        <f>ROUND(E455*P455,2)</f>
        <v>0</v>
      </c>
      <c r="R455" s="159"/>
      <c r="S455" s="159" t="s">
        <v>267</v>
      </c>
      <c r="T455" s="159" t="s">
        <v>224</v>
      </c>
      <c r="U455" s="159">
        <v>0.16</v>
      </c>
      <c r="V455" s="159">
        <f>ROUND(E455*U455,2)</f>
        <v>3.78</v>
      </c>
      <c r="W455" s="159"/>
      <c r="X455" s="159" t="s">
        <v>268</v>
      </c>
      <c r="Y455" s="150"/>
      <c r="Z455" s="150"/>
      <c r="AA455" s="150"/>
      <c r="AB455" s="150"/>
      <c r="AC455" s="150"/>
      <c r="AD455" s="150"/>
      <c r="AE455" s="150"/>
      <c r="AF455" s="150"/>
      <c r="AG455" s="150" t="s">
        <v>332</v>
      </c>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row>
    <row r="456" spans="1:60" outlineLevel="1" x14ac:dyDescent="0.25">
      <c r="A456" s="157"/>
      <c r="B456" s="158"/>
      <c r="C456" s="287" t="s">
        <v>2103</v>
      </c>
      <c r="D456" s="288"/>
      <c r="E456" s="288"/>
      <c r="F456" s="288"/>
      <c r="G456" s="288"/>
      <c r="H456" s="159"/>
      <c r="I456" s="159"/>
      <c r="J456" s="159"/>
      <c r="K456" s="159"/>
      <c r="L456" s="159"/>
      <c r="M456" s="159"/>
      <c r="N456" s="159"/>
      <c r="O456" s="159"/>
      <c r="P456" s="159"/>
      <c r="Q456" s="159"/>
      <c r="R456" s="159"/>
      <c r="S456" s="159"/>
      <c r="T456" s="159"/>
      <c r="U456" s="159"/>
      <c r="V456" s="159"/>
      <c r="W456" s="159"/>
      <c r="X456" s="159"/>
      <c r="Y456" s="150"/>
      <c r="Z456" s="150"/>
      <c r="AA456" s="150"/>
      <c r="AB456" s="150"/>
      <c r="AC456" s="150"/>
      <c r="AD456" s="150"/>
      <c r="AE456" s="150"/>
      <c r="AF456" s="150"/>
      <c r="AG456" s="150" t="s">
        <v>228</v>
      </c>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row>
    <row r="457" spans="1:60" outlineLevel="1" x14ac:dyDescent="0.25">
      <c r="A457" s="167">
        <v>167</v>
      </c>
      <c r="B457" s="168" t="s">
        <v>876</v>
      </c>
      <c r="C457" s="177" t="s">
        <v>877</v>
      </c>
      <c r="D457" s="169" t="s">
        <v>331</v>
      </c>
      <c r="E457" s="170">
        <v>0.626</v>
      </c>
      <c r="F457" s="171">
        <f>H457+J457</f>
        <v>0</v>
      </c>
      <c r="G457" s="171">
        <f>ROUND(E457*F457,2)</f>
        <v>0</v>
      </c>
      <c r="H457" s="172"/>
      <c r="I457" s="171">
        <f>ROUND(E457*H457,2)</f>
        <v>0</v>
      </c>
      <c r="J457" s="172"/>
      <c r="K457" s="171">
        <f>ROUND(E457*J457,2)</f>
        <v>0</v>
      </c>
      <c r="L457" s="171">
        <v>15</v>
      </c>
      <c r="M457" s="173">
        <f>G457*(1+L457/100)</f>
        <v>0</v>
      </c>
      <c r="N457" s="159">
        <v>0.02</v>
      </c>
      <c r="O457" s="159">
        <f>ROUND(E457*N457,2)</f>
        <v>0.01</v>
      </c>
      <c r="P457" s="159">
        <v>0</v>
      </c>
      <c r="Q457" s="159">
        <f>ROUND(E457*P457,2)</f>
        <v>0</v>
      </c>
      <c r="R457" s="159" t="s">
        <v>343</v>
      </c>
      <c r="S457" s="159" t="s">
        <v>223</v>
      </c>
      <c r="T457" s="159" t="s">
        <v>224</v>
      </c>
      <c r="U457" s="159">
        <v>0</v>
      </c>
      <c r="V457" s="159">
        <f>ROUND(E457*U457,2)</f>
        <v>0</v>
      </c>
      <c r="W457" s="159"/>
      <c r="X457" s="159" t="s">
        <v>344</v>
      </c>
      <c r="Y457" s="150"/>
      <c r="Z457" s="150"/>
      <c r="AA457" s="150"/>
      <c r="AB457" s="150"/>
      <c r="AC457" s="150"/>
      <c r="AD457" s="150"/>
      <c r="AE457" s="150"/>
      <c r="AF457" s="150"/>
      <c r="AG457" s="150" t="s">
        <v>345</v>
      </c>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row>
    <row r="458" spans="1:60" outlineLevel="1" x14ac:dyDescent="0.25">
      <c r="A458" s="157"/>
      <c r="B458" s="158"/>
      <c r="C458" s="191" t="s">
        <v>2107</v>
      </c>
      <c r="D458" s="189"/>
      <c r="E458" s="190">
        <v>0.626</v>
      </c>
      <c r="F458" s="159"/>
      <c r="G458" s="159"/>
      <c r="H458" s="159"/>
      <c r="I458" s="159"/>
      <c r="J458" s="159"/>
      <c r="K458" s="159"/>
      <c r="L458" s="159"/>
      <c r="M458" s="159"/>
      <c r="N458" s="159"/>
      <c r="O458" s="159"/>
      <c r="P458" s="159"/>
      <c r="Q458" s="159"/>
      <c r="R458" s="159"/>
      <c r="S458" s="159"/>
      <c r="T458" s="159"/>
      <c r="U458" s="159"/>
      <c r="V458" s="159"/>
      <c r="W458" s="159"/>
      <c r="X458" s="159"/>
      <c r="Y458" s="150"/>
      <c r="Z458" s="150"/>
      <c r="AA458" s="150"/>
      <c r="AB458" s="150"/>
      <c r="AC458" s="150"/>
      <c r="AD458" s="150"/>
      <c r="AE458" s="150"/>
      <c r="AF458" s="150"/>
      <c r="AG458" s="150" t="s">
        <v>334</v>
      </c>
      <c r="AH458" s="150">
        <v>0</v>
      </c>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row>
    <row r="459" spans="1:60" ht="20.399999999999999" outlineLevel="1" x14ac:dyDescent="0.25">
      <c r="A459" s="167">
        <v>168</v>
      </c>
      <c r="B459" s="168" t="s">
        <v>878</v>
      </c>
      <c r="C459" s="177" t="s">
        <v>2106</v>
      </c>
      <c r="D459" s="169" t="s">
        <v>318</v>
      </c>
      <c r="E459" s="170">
        <v>68.63</v>
      </c>
      <c r="F459" s="171">
        <f>H459+J459</f>
        <v>0</v>
      </c>
      <c r="G459" s="171">
        <f>ROUND(E459*F459,2)</f>
        <v>0</v>
      </c>
      <c r="H459" s="172"/>
      <c r="I459" s="171">
        <f>ROUND(E459*H459,2)</f>
        <v>0</v>
      </c>
      <c r="J459" s="172"/>
      <c r="K459" s="171">
        <f>ROUND(E459*J459,2)</f>
        <v>0</v>
      </c>
      <c r="L459" s="171">
        <v>15</v>
      </c>
      <c r="M459" s="173">
        <f>G459*(1+L459/100)</f>
        <v>0</v>
      </c>
      <c r="N459" s="159">
        <v>4.1999999999999997E-3</v>
      </c>
      <c r="O459" s="159">
        <f>ROUND(E459*N459,2)</f>
        <v>0.28999999999999998</v>
      </c>
      <c r="P459" s="159">
        <v>0</v>
      </c>
      <c r="Q459" s="159">
        <f>ROUND(E459*P459,2)</f>
        <v>0</v>
      </c>
      <c r="R459" s="159" t="s">
        <v>343</v>
      </c>
      <c r="S459" s="159" t="s">
        <v>223</v>
      </c>
      <c r="T459" s="159" t="s">
        <v>224</v>
      </c>
      <c r="U459" s="159">
        <v>0</v>
      </c>
      <c r="V459" s="159">
        <f>ROUND(E459*U459,2)</f>
        <v>0</v>
      </c>
      <c r="W459" s="159"/>
      <c r="X459" s="159" t="s">
        <v>344</v>
      </c>
      <c r="Y459" s="150"/>
      <c r="Z459" s="150"/>
      <c r="AA459" s="150"/>
      <c r="AB459" s="150"/>
      <c r="AC459" s="150"/>
      <c r="AD459" s="150"/>
      <c r="AE459" s="150"/>
      <c r="AF459" s="150"/>
      <c r="AG459" s="150" t="s">
        <v>345</v>
      </c>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row>
    <row r="460" spans="1:60" outlineLevel="1" x14ac:dyDescent="0.25">
      <c r="A460" s="157"/>
      <c r="B460" s="158"/>
      <c r="C460" s="191" t="s">
        <v>2098</v>
      </c>
      <c r="D460" s="189"/>
      <c r="E460" s="190">
        <v>37.5</v>
      </c>
      <c r="F460" s="159"/>
      <c r="G460" s="159"/>
      <c r="H460" s="159"/>
      <c r="I460" s="159"/>
      <c r="J460" s="159"/>
      <c r="K460" s="159"/>
      <c r="L460" s="159"/>
      <c r="M460" s="159"/>
      <c r="N460" s="159"/>
      <c r="O460" s="159"/>
      <c r="P460" s="159"/>
      <c r="Q460" s="159"/>
      <c r="R460" s="159"/>
      <c r="S460" s="159"/>
      <c r="T460" s="159"/>
      <c r="U460" s="159"/>
      <c r="V460" s="159"/>
      <c r="W460" s="159"/>
      <c r="X460" s="159"/>
      <c r="Y460" s="150"/>
      <c r="Z460" s="150"/>
      <c r="AA460" s="150"/>
      <c r="AB460" s="150"/>
      <c r="AC460" s="150"/>
      <c r="AD460" s="150"/>
      <c r="AE460" s="150"/>
      <c r="AF460" s="150"/>
      <c r="AG460" s="150" t="s">
        <v>334</v>
      </c>
      <c r="AH460" s="150">
        <v>0</v>
      </c>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row>
    <row r="461" spans="1:60" outlineLevel="1" x14ac:dyDescent="0.25">
      <c r="A461" s="157"/>
      <c r="B461" s="158"/>
      <c r="C461" s="191" t="s">
        <v>2099</v>
      </c>
      <c r="D461" s="189"/>
      <c r="E461" s="190">
        <v>8.4499999999999993</v>
      </c>
      <c r="F461" s="159"/>
      <c r="G461" s="159"/>
      <c r="H461" s="159"/>
      <c r="I461" s="159"/>
      <c r="J461" s="159"/>
      <c r="K461" s="159"/>
      <c r="L461" s="159"/>
      <c r="M461" s="159"/>
      <c r="N461" s="159"/>
      <c r="O461" s="159"/>
      <c r="P461" s="159"/>
      <c r="Q461" s="159"/>
      <c r="R461" s="159"/>
      <c r="S461" s="159"/>
      <c r="T461" s="159"/>
      <c r="U461" s="159"/>
      <c r="V461" s="159"/>
      <c r="W461" s="159"/>
      <c r="X461" s="159"/>
      <c r="Y461" s="150"/>
      <c r="Z461" s="150"/>
      <c r="AA461" s="150"/>
      <c r="AB461" s="150"/>
      <c r="AC461" s="150"/>
      <c r="AD461" s="150"/>
      <c r="AE461" s="150"/>
      <c r="AF461" s="150"/>
      <c r="AG461" s="150" t="s">
        <v>334</v>
      </c>
      <c r="AH461" s="150">
        <v>0</v>
      </c>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row>
    <row r="462" spans="1:60" outlineLevel="1" x14ac:dyDescent="0.25">
      <c r="A462" s="157"/>
      <c r="B462" s="158"/>
      <c r="C462" s="191" t="s">
        <v>2109</v>
      </c>
      <c r="D462" s="189"/>
      <c r="E462" s="190">
        <v>5.234</v>
      </c>
      <c r="F462" s="159"/>
      <c r="G462" s="159"/>
      <c r="H462" s="159"/>
      <c r="I462" s="159"/>
      <c r="J462" s="159"/>
      <c r="K462" s="159"/>
      <c r="L462" s="159"/>
      <c r="M462" s="159"/>
      <c r="N462" s="159"/>
      <c r="O462" s="159"/>
      <c r="P462" s="159"/>
      <c r="Q462" s="159"/>
      <c r="R462" s="159"/>
      <c r="S462" s="159"/>
      <c r="T462" s="159"/>
      <c r="U462" s="159"/>
      <c r="V462" s="159"/>
      <c r="W462" s="159"/>
      <c r="X462" s="159"/>
      <c r="Y462" s="150"/>
      <c r="Z462" s="150"/>
      <c r="AA462" s="150"/>
      <c r="AB462" s="150"/>
      <c r="AC462" s="150"/>
      <c r="AD462" s="150"/>
      <c r="AE462" s="150"/>
      <c r="AF462" s="150"/>
      <c r="AG462" s="150" t="s">
        <v>334</v>
      </c>
      <c r="AH462" s="150">
        <v>0</v>
      </c>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row>
    <row r="463" spans="1:60" outlineLevel="1" x14ac:dyDescent="0.25">
      <c r="A463" s="157"/>
      <c r="B463" s="158"/>
      <c r="C463" s="191" t="s">
        <v>2110</v>
      </c>
      <c r="D463" s="189"/>
      <c r="E463" s="190">
        <v>17.446000000000002</v>
      </c>
      <c r="F463" s="159"/>
      <c r="G463" s="159"/>
      <c r="H463" s="159"/>
      <c r="I463" s="159"/>
      <c r="J463" s="159"/>
      <c r="K463" s="159"/>
      <c r="L463" s="159"/>
      <c r="M463" s="159"/>
      <c r="N463" s="159"/>
      <c r="O463" s="159"/>
      <c r="P463" s="159"/>
      <c r="Q463" s="159"/>
      <c r="R463" s="159"/>
      <c r="S463" s="159"/>
      <c r="T463" s="159"/>
      <c r="U463" s="159"/>
      <c r="V463" s="159"/>
      <c r="W463" s="159"/>
      <c r="X463" s="159"/>
      <c r="Y463" s="150"/>
      <c r="Z463" s="150"/>
      <c r="AA463" s="150"/>
      <c r="AB463" s="150"/>
      <c r="AC463" s="150"/>
      <c r="AD463" s="150"/>
      <c r="AE463" s="150"/>
      <c r="AF463" s="150"/>
      <c r="AG463" s="150" t="s">
        <v>334</v>
      </c>
      <c r="AH463" s="150">
        <v>0</v>
      </c>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row>
    <row r="464" spans="1:60" ht="20.399999999999999" outlineLevel="1" x14ac:dyDescent="0.25">
      <c r="A464" s="167">
        <v>169</v>
      </c>
      <c r="B464" s="168" t="s">
        <v>879</v>
      </c>
      <c r="C464" s="177" t="s">
        <v>880</v>
      </c>
      <c r="D464" s="169" t="s">
        <v>318</v>
      </c>
      <c r="E464" s="170">
        <v>149.71</v>
      </c>
      <c r="F464" s="171">
        <f>H464+J464</f>
        <v>0</v>
      </c>
      <c r="G464" s="171">
        <f>ROUND(E464*F464,2)</f>
        <v>0</v>
      </c>
      <c r="H464" s="172"/>
      <c r="I464" s="171">
        <f>ROUND(E464*H464,2)</f>
        <v>0</v>
      </c>
      <c r="J464" s="172"/>
      <c r="K464" s="171">
        <f>ROUND(E464*J464,2)</f>
        <v>0</v>
      </c>
      <c r="L464" s="171">
        <v>15</v>
      </c>
      <c r="M464" s="173">
        <f>G464*(1+L464/100)</f>
        <v>0</v>
      </c>
      <c r="N464" s="159">
        <v>1.8E-3</v>
      </c>
      <c r="O464" s="159">
        <f>ROUND(E464*N464,2)</f>
        <v>0.27</v>
      </c>
      <c r="P464" s="159">
        <v>0</v>
      </c>
      <c r="Q464" s="159">
        <f>ROUND(E464*P464,2)</f>
        <v>0</v>
      </c>
      <c r="R464" s="159" t="s">
        <v>343</v>
      </c>
      <c r="S464" s="159" t="s">
        <v>223</v>
      </c>
      <c r="T464" s="159" t="s">
        <v>224</v>
      </c>
      <c r="U464" s="159">
        <v>0</v>
      </c>
      <c r="V464" s="159">
        <f>ROUND(E464*U464,2)</f>
        <v>0</v>
      </c>
      <c r="W464" s="159"/>
      <c r="X464" s="159" t="s">
        <v>344</v>
      </c>
      <c r="Y464" s="150"/>
      <c r="Z464" s="150"/>
      <c r="AA464" s="150"/>
      <c r="AB464" s="150"/>
      <c r="AC464" s="150"/>
      <c r="AD464" s="150"/>
      <c r="AE464" s="150"/>
      <c r="AF464" s="150"/>
      <c r="AG464" s="150" t="s">
        <v>614</v>
      </c>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row>
    <row r="465" spans="1:60" outlineLevel="1" x14ac:dyDescent="0.25">
      <c r="A465" s="157"/>
      <c r="B465" s="158"/>
      <c r="C465" s="191" t="s">
        <v>881</v>
      </c>
      <c r="D465" s="189"/>
      <c r="E465" s="190">
        <v>133.21</v>
      </c>
      <c r="F465" s="159"/>
      <c r="G465" s="159"/>
      <c r="H465" s="159"/>
      <c r="I465" s="159"/>
      <c r="J465" s="159"/>
      <c r="K465" s="159"/>
      <c r="L465" s="159"/>
      <c r="M465" s="159"/>
      <c r="N465" s="159"/>
      <c r="O465" s="159"/>
      <c r="P465" s="159"/>
      <c r="Q465" s="159"/>
      <c r="R465" s="159"/>
      <c r="S465" s="159"/>
      <c r="T465" s="159"/>
      <c r="U465" s="159"/>
      <c r="V465" s="159"/>
      <c r="W465" s="159"/>
      <c r="X465" s="159"/>
      <c r="Y465" s="150"/>
      <c r="Z465" s="150"/>
      <c r="AA465" s="150"/>
      <c r="AB465" s="150"/>
      <c r="AC465" s="150"/>
      <c r="AD465" s="150"/>
      <c r="AE465" s="150"/>
      <c r="AF465" s="150"/>
      <c r="AG465" s="150" t="s">
        <v>334</v>
      </c>
      <c r="AH465" s="150">
        <v>0</v>
      </c>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row>
    <row r="466" spans="1:60" outlineLevel="1" x14ac:dyDescent="0.25">
      <c r="A466" s="157"/>
      <c r="B466" s="158"/>
      <c r="C466" s="191" t="s">
        <v>1974</v>
      </c>
      <c r="D466" s="189"/>
      <c r="E466" s="190">
        <v>16.5</v>
      </c>
      <c r="F466" s="159"/>
      <c r="G466" s="159"/>
      <c r="H466" s="159"/>
      <c r="I466" s="159"/>
      <c r="J466" s="159"/>
      <c r="K466" s="159"/>
      <c r="L466" s="159"/>
      <c r="M466" s="159"/>
      <c r="N466" s="159"/>
      <c r="O466" s="159"/>
      <c r="P466" s="159"/>
      <c r="Q466" s="159"/>
      <c r="R466" s="159"/>
      <c r="S466" s="159"/>
      <c r="T466" s="159"/>
      <c r="U466" s="159"/>
      <c r="V466" s="159"/>
      <c r="W466" s="159"/>
      <c r="X466" s="159"/>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row>
    <row r="467" spans="1:60" outlineLevel="1" x14ac:dyDescent="0.25">
      <c r="A467" s="167">
        <v>170</v>
      </c>
      <c r="B467" s="168" t="s">
        <v>882</v>
      </c>
      <c r="C467" s="177" t="s">
        <v>883</v>
      </c>
      <c r="D467" s="169" t="s">
        <v>318</v>
      </c>
      <c r="E467" s="170">
        <v>257.1028</v>
      </c>
      <c r="F467" s="171">
        <f>H467+J467</f>
        <v>0</v>
      </c>
      <c r="G467" s="171">
        <f>ROUND(E467*F467,2)</f>
        <v>0</v>
      </c>
      <c r="H467" s="172"/>
      <c r="I467" s="171">
        <f>ROUND(E467*H467,2)</f>
        <v>0</v>
      </c>
      <c r="J467" s="172"/>
      <c r="K467" s="171">
        <f>ROUND(E467*J467,2)</f>
        <v>0</v>
      </c>
      <c r="L467" s="171">
        <v>15</v>
      </c>
      <c r="M467" s="173">
        <f>G467*(1+L467/100)</f>
        <v>0</v>
      </c>
      <c r="N467" s="159">
        <v>1.6000000000000001E-3</v>
      </c>
      <c r="O467" s="159">
        <f>ROUND(E467*N467,2)</f>
        <v>0.41</v>
      </c>
      <c r="P467" s="159">
        <v>0</v>
      </c>
      <c r="Q467" s="159">
        <f>ROUND(E467*P467,2)</f>
        <v>0</v>
      </c>
      <c r="R467" s="159" t="s">
        <v>343</v>
      </c>
      <c r="S467" s="159" t="s">
        <v>223</v>
      </c>
      <c r="T467" s="159" t="s">
        <v>224</v>
      </c>
      <c r="U467" s="159">
        <v>0</v>
      </c>
      <c r="V467" s="159">
        <f>ROUND(E467*U467,2)</f>
        <v>0</v>
      </c>
      <c r="W467" s="159"/>
      <c r="X467" s="159" t="s">
        <v>344</v>
      </c>
      <c r="Y467" s="150"/>
      <c r="Z467" s="150"/>
      <c r="AA467" s="150"/>
      <c r="AB467" s="150"/>
      <c r="AC467" s="150"/>
      <c r="AD467" s="150"/>
      <c r="AE467" s="150"/>
      <c r="AF467" s="150"/>
      <c r="AG467" s="150" t="s">
        <v>614</v>
      </c>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row>
    <row r="468" spans="1:60" outlineLevel="1" x14ac:dyDescent="0.25">
      <c r="A468" s="157"/>
      <c r="B468" s="158"/>
      <c r="C468" s="191" t="s">
        <v>884</v>
      </c>
      <c r="D468" s="189"/>
      <c r="E468" s="190">
        <v>198.6</v>
      </c>
      <c r="F468" s="159"/>
      <c r="G468" s="159"/>
      <c r="H468" s="159"/>
      <c r="I468" s="159"/>
      <c r="J468" s="159"/>
      <c r="K468" s="159"/>
      <c r="L468" s="159"/>
      <c r="M468" s="159"/>
      <c r="N468" s="159"/>
      <c r="O468" s="159"/>
      <c r="P468" s="159"/>
      <c r="Q468" s="159"/>
      <c r="R468" s="159"/>
      <c r="S468" s="159"/>
      <c r="T468" s="159"/>
      <c r="U468" s="159"/>
      <c r="V468" s="159"/>
      <c r="W468" s="159"/>
      <c r="X468" s="159"/>
      <c r="Y468" s="150"/>
      <c r="Z468" s="150"/>
      <c r="AA468" s="150"/>
      <c r="AB468" s="150"/>
      <c r="AC468" s="150"/>
      <c r="AD468" s="150"/>
      <c r="AE468" s="150"/>
      <c r="AF468" s="150"/>
      <c r="AG468" s="150" t="s">
        <v>334</v>
      </c>
      <c r="AH468" s="150">
        <v>0</v>
      </c>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row>
    <row r="469" spans="1:60" outlineLevel="1" x14ac:dyDescent="0.25">
      <c r="A469" s="157"/>
      <c r="B469" s="158"/>
      <c r="C469" s="191" t="s">
        <v>2040</v>
      </c>
      <c r="D469" s="189"/>
      <c r="E469" s="190">
        <v>9.2927999999999997</v>
      </c>
      <c r="F469" s="159"/>
      <c r="G469" s="159"/>
      <c r="H469" s="159"/>
      <c r="I469" s="159"/>
      <c r="J469" s="159"/>
      <c r="K469" s="159"/>
      <c r="L469" s="159"/>
      <c r="M469" s="159"/>
      <c r="N469" s="159"/>
      <c r="O469" s="159"/>
      <c r="P469" s="159"/>
      <c r="Q469" s="159"/>
      <c r="R469" s="159"/>
      <c r="S469" s="159"/>
      <c r="T469" s="159"/>
      <c r="U469" s="159"/>
      <c r="V469" s="159"/>
      <c r="W469" s="159"/>
      <c r="X469" s="159"/>
      <c r="Y469" s="150"/>
      <c r="Z469" s="150"/>
      <c r="AA469" s="150"/>
      <c r="AB469" s="150"/>
      <c r="AC469" s="150"/>
      <c r="AD469" s="150"/>
      <c r="AE469" s="150"/>
      <c r="AF469" s="150"/>
      <c r="AG469" s="150" t="s">
        <v>334</v>
      </c>
      <c r="AH469" s="150">
        <v>0</v>
      </c>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row>
    <row r="470" spans="1:60" outlineLevel="1" x14ac:dyDescent="0.25">
      <c r="A470" s="157"/>
      <c r="B470" s="158"/>
      <c r="C470" s="191" t="s">
        <v>887</v>
      </c>
      <c r="D470" s="189"/>
      <c r="E470" s="190">
        <v>49.21</v>
      </c>
      <c r="F470" s="159"/>
      <c r="G470" s="159"/>
      <c r="H470" s="159"/>
      <c r="I470" s="159"/>
      <c r="J470" s="159"/>
      <c r="K470" s="159"/>
      <c r="L470" s="159"/>
      <c r="M470" s="159"/>
      <c r="N470" s="159"/>
      <c r="O470" s="159"/>
      <c r="P470" s="159"/>
      <c r="Q470" s="159"/>
      <c r="R470" s="159"/>
      <c r="S470" s="159"/>
      <c r="T470" s="159"/>
      <c r="U470" s="159"/>
      <c r="V470" s="159"/>
      <c r="W470" s="159"/>
      <c r="X470" s="159"/>
      <c r="Y470" s="150"/>
      <c r="Z470" s="150"/>
      <c r="AA470" s="150"/>
      <c r="AB470" s="150"/>
      <c r="AC470" s="150"/>
      <c r="AD470" s="150"/>
      <c r="AE470" s="150"/>
      <c r="AF470" s="150"/>
      <c r="AG470" s="150" t="s">
        <v>334</v>
      </c>
      <c r="AH470" s="150">
        <v>0</v>
      </c>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row>
    <row r="471" spans="1:60" outlineLevel="1" x14ac:dyDescent="0.25">
      <c r="A471" s="167">
        <v>171</v>
      </c>
      <c r="B471" s="168" t="s">
        <v>885</v>
      </c>
      <c r="C471" s="177" t="s">
        <v>886</v>
      </c>
      <c r="D471" s="169" t="s">
        <v>318</v>
      </c>
      <c r="E471" s="170">
        <v>169.34</v>
      </c>
      <c r="F471" s="171">
        <f>H471+J471</f>
        <v>0</v>
      </c>
      <c r="G471" s="171">
        <f>ROUND(E471*F471,2)</f>
        <v>0</v>
      </c>
      <c r="H471" s="172"/>
      <c r="I471" s="171">
        <f>ROUND(E471*H471,2)</f>
        <v>0</v>
      </c>
      <c r="J471" s="172"/>
      <c r="K471" s="171">
        <f>ROUND(E471*J471,2)</f>
        <v>0</v>
      </c>
      <c r="L471" s="171">
        <v>15</v>
      </c>
      <c r="M471" s="173">
        <f>G471*(1+L471/100)</f>
        <v>0</v>
      </c>
      <c r="N471" s="159">
        <v>2.3999999999999998E-3</v>
      </c>
      <c r="O471" s="159">
        <f>ROUND(E471*N471,2)</f>
        <v>0.41</v>
      </c>
      <c r="P471" s="159">
        <v>0</v>
      </c>
      <c r="Q471" s="159">
        <f>ROUND(E471*P471,2)</f>
        <v>0</v>
      </c>
      <c r="R471" s="159" t="s">
        <v>343</v>
      </c>
      <c r="S471" s="159" t="s">
        <v>223</v>
      </c>
      <c r="T471" s="159" t="s">
        <v>224</v>
      </c>
      <c r="U471" s="159">
        <v>0</v>
      </c>
      <c r="V471" s="159">
        <f>ROUND(E471*U471,2)</f>
        <v>0</v>
      </c>
      <c r="W471" s="159"/>
      <c r="X471" s="159" t="s">
        <v>344</v>
      </c>
      <c r="Y471" s="150"/>
      <c r="Z471" s="150"/>
      <c r="AA471" s="150"/>
      <c r="AB471" s="150"/>
      <c r="AC471" s="150"/>
      <c r="AD471" s="150"/>
      <c r="AE471" s="150"/>
      <c r="AF471" s="150"/>
      <c r="AG471" s="150" t="s">
        <v>345</v>
      </c>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row>
    <row r="472" spans="1:60" outlineLevel="1" x14ac:dyDescent="0.25">
      <c r="A472" s="157"/>
      <c r="B472" s="158"/>
      <c r="C472" s="191" t="s">
        <v>2104</v>
      </c>
      <c r="D472" s="189"/>
      <c r="E472" s="190">
        <v>1.04</v>
      </c>
      <c r="F472" s="159"/>
      <c r="G472" s="159"/>
      <c r="H472" s="159"/>
      <c r="I472" s="159"/>
      <c r="J472" s="159"/>
      <c r="K472" s="159"/>
      <c r="L472" s="159"/>
      <c r="M472" s="159"/>
      <c r="N472" s="159"/>
      <c r="O472" s="159"/>
      <c r="P472" s="159"/>
      <c r="Q472" s="159"/>
      <c r="R472" s="159"/>
      <c r="S472" s="159"/>
      <c r="T472" s="159"/>
      <c r="U472" s="159"/>
      <c r="V472" s="159"/>
      <c r="W472" s="159"/>
      <c r="X472" s="159"/>
      <c r="Y472" s="150"/>
      <c r="Z472" s="150"/>
      <c r="AA472" s="150"/>
      <c r="AB472" s="150"/>
      <c r="AC472" s="150"/>
      <c r="AD472" s="150"/>
      <c r="AE472" s="150"/>
      <c r="AF472" s="150"/>
      <c r="AG472" s="150" t="s">
        <v>334</v>
      </c>
      <c r="AH472" s="150">
        <v>0</v>
      </c>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row>
    <row r="473" spans="1:60" outlineLevel="1" x14ac:dyDescent="0.25">
      <c r="A473" s="157"/>
      <c r="B473" s="158"/>
      <c r="C473" s="191" t="s">
        <v>2039</v>
      </c>
      <c r="D473" s="189"/>
      <c r="E473" s="190">
        <v>168.3</v>
      </c>
      <c r="F473" s="159"/>
      <c r="G473" s="159"/>
      <c r="H473" s="159"/>
      <c r="I473" s="159"/>
      <c r="J473" s="159"/>
      <c r="K473" s="159"/>
      <c r="L473" s="159"/>
      <c r="M473" s="159"/>
      <c r="N473" s="159"/>
      <c r="O473" s="159"/>
      <c r="P473" s="159"/>
      <c r="Q473" s="159"/>
      <c r="R473" s="159"/>
      <c r="S473" s="159"/>
      <c r="T473" s="159"/>
      <c r="U473" s="159"/>
      <c r="V473" s="159"/>
      <c r="W473" s="159"/>
      <c r="X473" s="159"/>
      <c r="Y473" s="150"/>
      <c r="Z473" s="150"/>
      <c r="AA473" s="150"/>
      <c r="AB473" s="150"/>
      <c r="AC473" s="150"/>
      <c r="AD473" s="150"/>
      <c r="AE473" s="150"/>
      <c r="AF473" s="150"/>
      <c r="AG473" s="150" t="s">
        <v>334</v>
      </c>
      <c r="AH473" s="150">
        <v>0</v>
      </c>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row>
    <row r="474" spans="1:60" outlineLevel="1" x14ac:dyDescent="0.25">
      <c r="A474" s="167">
        <v>172</v>
      </c>
      <c r="B474" s="168" t="s">
        <v>888</v>
      </c>
      <c r="C474" s="177" t="s">
        <v>889</v>
      </c>
      <c r="D474" s="169" t="s">
        <v>318</v>
      </c>
      <c r="E474" s="170">
        <v>114.5712</v>
      </c>
      <c r="F474" s="171">
        <f>H474+J474</f>
        <v>0</v>
      </c>
      <c r="G474" s="171">
        <f>ROUND(E474*F474,2)</f>
        <v>0</v>
      </c>
      <c r="H474" s="172"/>
      <c r="I474" s="171">
        <f>ROUND(E474*H474,2)</f>
        <v>0</v>
      </c>
      <c r="J474" s="172"/>
      <c r="K474" s="171">
        <f>ROUND(E474*J474,2)</f>
        <v>0</v>
      </c>
      <c r="L474" s="171">
        <v>15</v>
      </c>
      <c r="M474" s="173">
        <f>G474*(1+L474/100)</f>
        <v>0</v>
      </c>
      <c r="N474" s="159">
        <v>4.0000000000000001E-3</v>
      </c>
      <c r="O474" s="159">
        <f>ROUND(E474*N474,2)</f>
        <v>0.46</v>
      </c>
      <c r="P474" s="159">
        <v>0</v>
      </c>
      <c r="Q474" s="159">
        <f>ROUND(E474*P474,2)</f>
        <v>0</v>
      </c>
      <c r="R474" s="159" t="s">
        <v>343</v>
      </c>
      <c r="S474" s="159" t="s">
        <v>223</v>
      </c>
      <c r="T474" s="159" t="s">
        <v>224</v>
      </c>
      <c r="U474" s="159">
        <v>0</v>
      </c>
      <c r="V474" s="159">
        <f>ROUND(E474*U474,2)</f>
        <v>0</v>
      </c>
      <c r="W474" s="159"/>
      <c r="X474" s="159" t="s">
        <v>344</v>
      </c>
      <c r="Y474" s="150"/>
      <c r="Z474" s="214"/>
      <c r="AA474" s="150"/>
      <c r="AB474" s="150"/>
      <c r="AC474" s="150"/>
      <c r="AD474" s="150"/>
      <c r="AE474" s="150"/>
      <c r="AF474" s="150"/>
      <c r="AG474" s="150" t="s">
        <v>345</v>
      </c>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row>
    <row r="475" spans="1:60" outlineLevel="1" x14ac:dyDescent="0.25">
      <c r="A475" s="157"/>
      <c r="B475" s="158"/>
      <c r="C475" s="191" t="s">
        <v>2094</v>
      </c>
      <c r="D475" s="189"/>
      <c r="E475" s="190">
        <f>6.82</f>
        <v>6.82</v>
      </c>
      <c r="F475" s="197"/>
      <c r="G475" s="159"/>
      <c r="H475" s="159"/>
      <c r="I475" s="159"/>
      <c r="J475" s="159"/>
      <c r="K475" s="159"/>
      <c r="L475" s="159"/>
      <c r="M475" s="159"/>
      <c r="N475" s="159"/>
      <c r="O475" s="159"/>
      <c r="P475" s="159"/>
      <c r="Q475" s="159"/>
      <c r="R475" s="159"/>
      <c r="S475" s="159"/>
      <c r="T475" s="159"/>
      <c r="U475" s="159"/>
      <c r="V475" s="159"/>
      <c r="W475" s="159"/>
      <c r="X475" s="159"/>
      <c r="Y475" s="150"/>
      <c r="Z475" s="150"/>
      <c r="AA475" s="150"/>
      <c r="AB475" s="150"/>
      <c r="AC475" s="150"/>
      <c r="AD475" s="150"/>
      <c r="AE475" s="150"/>
      <c r="AF475" s="150"/>
      <c r="AG475" s="150" t="s">
        <v>334</v>
      </c>
      <c r="AH475" s="150">
        <v>0</v>
      </c>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row>
    <row r="476" spans="1:60" outlineLevel="1" x14ac:dyDescent="0.25">
      <c r="A476" s="157"/>
      <c r="B476" s="158"/>
      <c r="C476" s="191" t="s">
        <v>2095</v>
      </c>
      <c r="D476" s="189"/>
      <c r="E476" s="190">
        <v>15.576000000000001</v>
      </c>
      <c r="F476" s="159"/>
      <c r="G476" s="159"/>
      <c r="H476" s="159"/>
      <c r="I476" s="159"/>
      <c r="J476" s="159"/>
      <c r="K476" s="159"/>
      <c r="L476" s="159"/>
      <c r="M476" s="159"/>
      <c r="N476" s="159"/>
      <c r="O476" s="159"/>
      <c r="P476" s="159"/>
      <c r="Q476" s="159"/>
      <c r="R476" s="159"/>
      <c r="S476" s="159"/>
      <c r="T476" s="159"/>
      <c r="U476" s="159"/>
      <c r="V476" s="159"/>
      <c r="W476" s="159"/>
      <c r="X476" s="159"/>
      <c r="Y476" s="150"/>
      <c r="Z476" s="150"/>
      <c r="AA476" s="150"/>
      <c r="AB476" s="150"/>
      <c r="AC476" s="150"/>
      <c r="AD476" s="150"/>
      <c r="AE476" s="150"/>
      <c r="AF476" s="150"/>
      <c r="AG476" s="150" t="s">
        <v>334</v>
      </c>
      <c r="AH476" s="150">
        <v>0</v>
      </c>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row>
    <row r="477" spans="1:60" ht="20.399999999999999" outlineLevel="1" x14ac:dyDescent="0.25">
      <c r="A477" s="157"/>
      <c r="B477" s="158"/>
      <c r="C477" s="191" t="s">
        <v>2096</v>
      </c>
      <c r="D477" s="189"/>
      <c r="E477" s="190">
        <v>8.0519999999999996</v>
      </c>
      <c r="F477" s="159"/>
      <c r="G477" s="159"/>
      <c r="H477" s="159"/>
      <c r="I477" s="159"/>
      <c r="J477" s="159"/>
      <c r="K477" s="159"/>
      <c r="L477" s="159"/>
      <c r="M477" s="159"/>
      <c r="N477" s="159"/>
      <c r="O477" s="159"/>
      <c r="P477" s="159"/>
      <c r="Q477" s="159"/>
      <c r="R477" s="159"/>
      <c r="S477" s="159"/>
      <c r="T477" s="159"/>
      <c r="U477" s="159"/>
      <c r="V477" s="159"/>
      <c r="W477" s="159"/>
      <c r="X477" s="159"/>
      <c r="Y477" s="150"/>
      <c r="Z477" s="150"/>
      <c r="AA477" s="150"/>
      <c r="AB477" s="150"/>
      <c r="AC477" s="150"/>
      <c r="AD477" s="150"/>
      <c r="AE477" s="150"/>
      <c r="AF477" s="150"/>
      <c r="AG477" s="150" t="s">
        <v>334</v>
      </c>
      <c r="AH477" s="150">
        <v>0</v>
      </c>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row>
    <row r="478" spans="1:60" outlineLevel="1" x14ac:dyDescent="0.25">
      <c r="A478" s="157"/>
      <c r="B478" s="158"/>
      <c r="C478" s="191" t="s">
        <v>2097</v>
      </c>
      <c r="D478" s="189"/>
      <c r="E478" s="190">
        <v>8.8940000000000001</v>
      </c>
      <c r="F478" s="159"/>
      <c r="G478" s="159"/>
      <c r="H478" s="159"/>
      <c r="I478" s="159"/>
      <c r="J478" s="159"/>
      <c r="K478" s="159"/>
      <c r="L478" s="159"/>
      <c r="M478" s="159"/>
      <c r="N478" s="159"/>
      <c r="O478" s="159"/>
      <c r="P478" s="159"/>
      <c r="Q478" s="159"/>
      <c r="R478" s="159"/>
      <c r="S478" s="159"/>
      <c r="T478" s="159"/>
      <c r="U478" s="159"/>
      <c r="V478" s="159"/>
      <c r="W478" s="159"/>
      <c r="X478" s="159"/>
      <c r="Y478" s="150"/>
      <c r="Z478" s="150"/>
      <c r="AA478" s="150"/>
      <c r="AB478" s="150"/>
      <c r="AC478" s="150"/>
      <c r="AD478" s="150"/>
      <c r="AE478" s="150"/>
      <c r="AF478" s="150"/>
      <c r="AG478" s="150" t="s">
        <v>334</v>
      </c>
      <c r="AH478" s="150">
        <v>0</v>
      </c>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row>
    <row r="479" spans="1:60" outlineLevel="1" x14ac:dyDescent="0.25">
      <c r="A479" s="167">
        <v>173</v>
      </c>
      <c r="B479" s="168" t="s">
        <v>2057</v>
      </c>
      <c r="C479" s="177" t="s">
        <v>2056</v>
      </c>
      <c r="D479" s="169" t="s">
        <v>318</v>
      </c>
      <c r="E479" s="170">
        <v>22.501999999999999</v>
      </c>
      <c r="F479" s="171">
        <f>H479+J479</f>
        <v>0</v>
      </c>
      <c r="G479" s="171">
        <f>ROUND(E479*F479,2)</f>
        <v>0</v>
      </c>
      <c r="H479" s="172"/>
      <c r="I479" s="171">
        <f>ROUND(E479*H479,2)</f>
        <v>0</v>
      </c>
      <c r="J479" s="172"/>
      <c r="K479" s="171">
        <f>ROUND(E479*J479,2)</f>
        <v>0</v>
      </c>
      <c r="L479" s="171">
        <v>15</v>
      </c>
      <c r="M479" s="173">
        <f>G479*(1+L479/100)</f>
        <v>0</v>
      </c>
      <c r="N479" s="159">
        <v>6.4000000000000003E-3</v>
      </c>
      <c r="O479" s="159">
        <f>ROUND(E479*N479,2)</f>
        <v>0.14000000000000001</v>
      </c>
      <c r="P479" s="159">
        <v>0</v>
      </c>
      <c r="Q479" s="159">
        <f>ROUND(E479*P479,2)</f>
        <v>0</v>
      </c>
      <c r="R479" s="159"/>
      <c r="S479" s="159" t="s">
        <v>267</v>
      </c>
      <c r="T479" s="159" t="s">
        <v>224</v>
      </c>
      <c r="U479" s="159">
        <v>0</v>
      </c>
      <c r="V479" s="159">
        <f>ROUND(E479*U479,2)</f>
        <v>0</v>
      </c>
      <c r="W479" s="159"/>
      <c r="X479" s="159" t="s">
        <v>344</v>
      </c>
      <c r="Y479" s="150"/>
      <c r="Z479" s="150"/>
      <c r="AA479" s="150"/>
      <c r="AB479" s="150"/>
      <c r="AC479" s="150"/>
      <c r="AD479" s="150"/>
      <c r="AE479" s="150"/>
      <c r="AF479" s="150"/>
      <c r="AG479" s="150" t="s">
        <v>345</v>
      </c>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row>
    <row r="480" spans="1:60" outlineLevel="1" x14ac:dyDescent="0.25">
      <c r="A480" s="157"/>
      <c r="B480" s="158"/>
      <c r="C480" s="191" t="s">
        <v>2092</v>
      </c>
      <c r="D480" s="189"/>
      <c r="E480" s="190">
        <v>22.501999999999999</v>
      </c>
      <c r="F480" s="159"/>
      <c r="G480" s="159"/>
      <c r="H480" s="159"/>
      <c r="I480" s="159"/>
      <c r="J480" s="159"/>
      <c r="K480" s="159"/>
      <c r="L480" s="159"/>
      <c r="M480" s="159"/>
      <c r="N480" s="159"/>
      <c r="O480" s="159"/>
      <c r="P480" s="159"/>
      <c r="Q480" s="159"/>
      <c r="R480" s="159"/>
      <c r="S480" s="159"/>
      <c r="T480" s="159"/>
      <c r="U480" s="159"/>
      <c r="V480" s="159"/>
      <c r="W480" s="159"/>
      <c r="X480" s="159"/>
      <c r="Y480" s="150"/>
      <c r="Z480" s="150"/>
      <c r="AA480" s="150"/>
      <c r="AB480" s="150"/>
      <c r="AC480" s="150"/>
      <c r="AD480" s="150"/>
      <c r="AE480" s="150"/>
      <c r="AF480" s="150"/>
      <c r="AG480" s="150" t="s">
        <v>334</v>
      </c>
      <c r="AH480" s="150">
        <v>0</v>
      </c>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row>
    <row r="481" spans="1:60" outlineLevel="1" x14ac:dyDescent="0.25">
      <c r="A481" s="167">
        <v>174</v>
      </c>
      <c r="B481" s="168" t="s">
        <v>890</v>
      </c>
      <c r="C481" s="177" t="s">
        <v>891</v>
      </c>
      <c r="D481" s="169" t="s">
        <v>318</v>
      </c>
      <c r="E481" s="170">
        <v>394.73399999999998</v>
      </c>
      <c r="F481" s="171">
        <f>H481+J481</f>
        <v>0</v>
      </c>
      <c r="G481" s="171">
        <f>ROUND(E481*F481,2)</f>
        <v>0</v>
      </c>
      <c r="H481" s="172"/>
      <c r="I481" s="171">
        <f>ROUND(E481*H481,2)</f>
        <v>0</v>
      </c>
      <c r="J481" s="172"/>
      <c r="K481" s="171">
        <f>ROUND(E481*J481,2)</f>
        <v>0</v>
      </c>
      <c r="L481" s="171">
        <v>15</v>
      </c>
      <c r="M481" s="173">
        <f>G481*(1+L481/100)</f>
        <v>0</v>
      </c>
      <c r="N481" s="159">
        <v>7.1999999999999998E-3</v>
      </c>
      <c r="O481" s="159">
        <f>ROUND(E481*N481,2)</f>
        <v>2.84</v>
      </c>
      <c r="P481" s="159">
        <v>0</v>
      </c>
      <c r="Q481" s="159">
        <f>ROUND(E481*P481,2)</f>
        <v>0</v>
      </c>
      <c r="R481" s="159" t="s">
        <v>343</v>
      </c>
      <c r="S481" s="159" t="s">
        <v>223</v>
      </c>
      <c r="T481" s="159" t="s">
        <v>224</v>
      </c>
      <c r="U481" s="159">
        <v>0</v>
      </c>
      <c r="V481" s="159">
        <f>ROUND(E481*U481,2)</f>
        <v>0</v>
      </c>
      <c r="W481" s="159"/>
      <c r="X481" s="159" t="s">
        <v>344</v>
      </c>
      <c r="Y481" s="150"/>
      <c r="Z481" s="150"/>
      <c r="AA481" s="150"/>
      <c r="AB481" s="150"/>
      <c r="AC481" s="150"/>
      <c r="AD481" s="150"/>
      <c r="AE481" s="150"/>
      <c r="AF481" s="150"/>
      <c r="AG481" s="150" t="s">
        <v>614</v>
      </c>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row>
    <row r="482" spans="1:60" outlineLevel="1" x14ac:dyDescent="0.25">
      <c r="A482" s="157"/>
      <c r="B482" s="158"/>
      <c r="C482" s="191" t="s">
        <v>892</v>
      </c>
      <c r="D482" s="189"/>
      <c r="E482" s="190">
        <v>375.38</v>
      </c>
      <c r="F482" s="159"/>
      <c r="G482" s="159"/>
      <c r="H482" s="159"/>
      <c r="I482" s="159"/>
      <c r="J482" s="159"/>
      <c r="K482" s="159"/>
      <c r="L482" s="159"/>
      <c r="M482" s="159"/>
      <c r="N482" s="159"/>
      <c r="O482" s="159"/>
      <c r="P482" s="159"/>
      <c r="Q482" s="159"/>
      <c r="R482" s="159"/>
      <c r="S482" s="159"/>
      <c r="T482" s="159"/>
      <c r="U482" s="159"/>
      <c r="V482" s="159"/>
      <c r="W482" s="159"/>
      <c r="X482" s="159"/>
      <c r="Y482" s="150"/>
      <c r="Z482" s="150"/>
      <c r="AA482" s="150"/>
      <c r="AB482" s="150"/>
      <c r="AC482" s="150"/>
      <c r="AD482" s="150"/>
      <c r="AE482" s="150"/>
      <c r="AF482" s="150"/>
      <c r="AG482" s="150" t="s">
        <v>334</v>
      </c>
      <c r="AH482" s="150">
        <v>0</v>
      </c>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row>
    <row r="483" spans="1:60" outlineLevel="1" x14ac:dyDescent="0.25">
      <c r="A483" s="157"/>
      <c r="B483" s="158"/>
      <c r="C483" s="191" t="s">
        <v>2091</v>
      </c>
      <c r="D483" s="189"/>
      <c r="E483" s="190">
        <v>11.733000000000001</v>
      </c>
      <c r="F483" s="159"/>
      <c r="G483" s="159"/>
      <c r="H483" s="159"/>
      <c r="I483" s="159"/>
      <c r="J483" s="159"/>
      <c r="K483" s="159"/>
      <c r="L483" s="159"/>
      <c r="M483" s="159"/>
      <c r="N483" s="159"/>
      <c r="O483" s="159"/>
      <c r="P483" s="159"/>
      <c r="Q483" s="159"/>
      <c r="R483" s="159"/>
      <c r="S483" s="159"/>
      <c r="T483" s="159"/>
      <c r="U483" s="159"/>
      <c r="V483" s="159"/>
      <c r="W483" s="159"/>
      <c r="X483" s="159"/>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row>
    <row r="484" spans="1:60" outlineLevel="1" x14ac:dyDescent="0.25">
      <c r="A484" s="157"/>
      <c r="B484" s="158"/>
      <c r="C484" s="191" t="s">
        <v>2090</v>
      </c>
      <c r="D484" s="189"/>
      <c r="E484" s="190">
        <v>7.6210000000000004</v>
      </c>
      <c r="F484" s="159"/>
      <c r="G484" s="159"/>
      <c r="H484" s="159"/>
      <c r="I484" s="159"/>
      <c r="J484" s="159"/>
      <c r="K484" s="159"/>
      <c r="L484" s="159"/>
      <c r="M484" s="159"/>
      <c r="N484" s="159"/>
      <c r="O484" s="159"/>
      <c r="P484" s="159"/>
      <c r="Q484" s="159"/>
      <c r="R484" s="159"/>
      <c r="S484" s="159"/>
      <c r="T484" s="159"/>
      <c r="U484" s="159"/>
      <c r="V484" s="159"/>
      <c r="W484" s="159"/>
      <c r="X484" s="159"/>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row>
    <row r="485" spans="1:60" outlineLevel="1" x14ac:dyDescent="0.25">
      <c r="A485" s="167">
        <v>175</v>
      </c>
      <c r="B485" s="168" t="s">
        <v>893</v>
      </c>
      <c r="C485" s="177" t="s">
        <v>894</v>
      </c>
      <c r="D485" s="169" t="s">
        <v>318</v>
      </c>
      <c r="E485" s="170">
        <v>92.29</v>
      </c>
      <c r="F485" s="171">
        <f>H485+J485</f>
        <v>0</v>
      </c>
      <c r="G485" s="171">
        <f>ROUND(E485*F485,2)</f>
        <v>0</v>
      </c>
      <c r="H485" s="172"/>
      <c r="I485" s="171">
        <f>ROUND(E485*H485,2)</f>
        <v>0</v>
      </c>
      <c r="J485" s="172"/>
      <c r="K485" s="171">
        <f>ROUND(E485*J485,2)</f>
        <v>0</v>
      </c>
      <c r="L485" s="171">
        <v>15</v>
      </c>
      <c r="M485" s="173">
        <f>G485*(1+L485/100)</f>
        <v>0</v>
      </c>
      <c r="N485" s="159">
        <v>1.3999999999999999E-4</v>
      </c>
      <c r="O485" s="159">
        <f>ROUND(E485*N485,2)</f>
        <v>0.01</v>
      </c>
      <c r="P485" s="159">
        <v>0</v>
      </c>
      <c r="Q485" s="159">
        <f>ROUND(E485*P485,2)</f>
        <v>0</v>
      </c>
      <c r="R485" s="159" t="s">
        <v>343</v>
      </c>
      <c r="S485" s="159" t="s">
        <v>223</v>
      </c>
      <c r="T485" s="159" t="s">
        <v>224</v>
      </c>
      <c r="U485" s="159">
        <v>0</v>
      </c>
      <c r="V485" s="159">
        <f>ROUND(E485*U485,2)</f>
        <v>0</v>
      </c>
      <c r="W485" s="159"/>
      <c r="X485" s="159" t="s">
        <v>344</v>
      </c>
      <c r="Y485" s="150"/>
      <c r="Z485" s="150"/>
      <c r="AA485" s="150"/>
      <c r="AB485" s="150"/>
      <c r="AC485" s="150"/>
      <c r="AD485" s="150"/>
      <c r="AE485" s="150"/>
      <c r="AF485" s="150"/>
      <c r="AG485" s="150" t="s">
        <v>345</v>
      </c>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row>
    <row r="486" spans="1:60" outlineLevel="1" x14ac:dyDescent="0.25">
      <c r="A486" s="157"/>
      <c r="B486" s="158"/>
      <c r="C486" s="191" t="s">
        <v>895</v>
      </c>
      <c r="D486" s="189"/>
      <c r="E486" s="190">
        <v>64.97</v>
      </c>
      <c r="F486" s="159"/>
      <c r="G486" s="159"/>
      <c r="H486" s="159"/>
      <c r="I486" s="159"/>
      <c r="J486" s="159"/>
      <c r="K486" s="159"/>
      <c r="L486" s="159"/>
      <c r="M486" s="159"/>
      <c r="N486" s="159"/>
      <c r="O486" s="159"/>
      <c r="P486" s="159"/>
      <c r="Q486" s="159"/>
      <c r="R486" s="159"/>
      <c r="S486" s="159"/>
      <c r="T486" s="159"/>
      <c r="U486" s="159"/>
      <c r="V486" s="159"/>
      <c r="W486" s="159"/>
      <c r="X486" s="159"/>
      <c r="Y486" s="150"/>
      <c r="Z486" s="150"/>
      <c r="AA486" s="150"/>
      <c r="AB486" s="150"/>
      <c r="AC486" s="150"/>
      <c r="AD486" s="150"/>
      <c r="AE486" s="150"/>
      <c r="AF486" s="150"/>
      <c r="AG486" s="150" t="s">
        <v>334</v>
      </c>
      <c r="AH486" s="150">
        <v>0</v>
      </c>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row>
    <row r="487" spans="1:60" outlineLevel="1" x14ac:dyDescent="0.25">
      <c r="A487" s="157"/>
      <c r="B487" s="158"/>
      <c r="C487" s="191" t="s">
        <v>2093</v>
      </c>
      <c r="D487" s="189"/>
      <c r="E487" s="190">
        <v>27.32</v>
      </c>
      <c r="F487" s="159"/>
      <c r="G487" s="159"/>
      <c r="H487" s="159"/>
      <c r="I487" s="159"/>
      <c r="J487" s="159"/>
      <c r="K487" s="159"/>
      <c r="L487" s="159"/>
      <c r="M487" s="159"/>
      <c r="N487" s="159"/>
      <c r="O487" s="159"/>
      <c r="P487" s="159"/>
      <c r="Q487" s="159"/>
      <c r="R487" s="159"/>
      <c r="S487" s="159"/>
      <c r="T487" s="159"/>
      <c r="U487" s="159"/>
      <c r="V487" s="159"/>
      <c r="W487" s="159"/>
      <c r="X487" s="159"/>
      <c r="Y487" s="150"/>
      <c r="Z487" s="150"/>
      <c r="AA487" s="150"/>
      <c r="AB487" s="150"/>
      <c r="AC487" s="150"/>
      <c r="AD487" s="150"/>
      <c r="AE487" s="150"/>
      <c r="AF487" s="150"/>
      <c r="AG487" s="150" t="s">
        <v>334</v>
      </c>
      <c r="AH487" s="150">
        <v>0</v>
      </c>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row>
    <row r="488" spans="1:60" x14ac:dyDescent="0.25">
      <c r="A488" s="161" t="s">
        <v>218</v>
      </c>
      <c r="B488" s="162" t="s">
        <v>164</v>
      </c>
      <c r="C488" s="176" t="s">
        <v>165</v>
      </c>
      <c r="D488" s="163"/>
      <c r="E488" s="164"/>
      <c r="F488" s="165"/>
      <c r="G488" s="165">
        <f>SUMIF(AG489:AG596,"&lt;&gt;NOR",G489:G596)</f>
        <v>0</v>
      </c>
      <c r="H488" s="165"/>
      <c r="I488" s="165">
        <f>SUM(I489:I596)</f>
        <v>0</v>
      </c>
      <c r="J488" s="165"/>
      <c r="K488" s="165">
        <f>SUM(K489:K596)</f>
        <v>0</v>
      </c>
      <c r="L488" s="165"/>
      <c r="M488" s="166">
        <f>SUM(M489:M596)</f>
        <v>0</v>
      </c>
      <c r="N488" s="160"/>
      <c r="O488" s="160">
        <f>SUM(O489:O596)</f>
        <v>18.610000000000003</v>
      </c>
      <c r="P488" s="160"/>
      <c r="Q488" s="160">
        <f>SUM(Q489:Q596)</f>
        <v>0</v>
      </c>
      <c r="R488" s="160"/>
      <c r="S488" s="160"/>
      <c r="T488" s="160"/>
      <c r="U488" s="160"/>
      <c r="V488" s="160">
        <f>SUM(V489:V596)</f>
        <v>423.71</v>
      </c>
      <c r="W488" s="160"/>
      <c r="X488" s="160"/>
      <c r="AG488" t="s">
        <v>219</v>
      </c>
    </row>
    <row r="489" spans="1:60" ht="20.399999999999999" outlineLevel="1" x14ac:dyDescent="0.25">
      <c r="A489" s="216">
        <v>176</v>
      </c>
      <c r="B489" s="217" t="s">
        <v>896</v>
      </c>
      <c r="C489" s="177" t="s">
        <v>2171</v>
      </c>
      <c r="D489" s="169" t="s">
        <v>318</v>
      </c>
      <c r="E489" s="170">
        <v>1.51</v>
      </c>
      <c r="F489" s="171">
        <f>H489+J489</f>
        <v>0</v>
      </c>
      <c r="G489" s="171">
        <f>ROUND(E489*F489,2)</f>
        <v>0</v>
      </c>
      <c r="H489" s="172"/>
      <c r="I489" s="171">
        <f>ROUND(E489*H489,2)</f>
        <v>0</v>
      </c>
      <c r="J489" s="172"/>
      <c r="K489" s="171">
        <f>ROUND(E489*J489,2)</f>
        <v>0</v>
      </c>
      <c r="L489" s="171">
        <v>15</v>
      </c>
      <c r="M489" s="173">
        <f>G489*(1+L489/100)</f>
        <v>0</v>
      </c>
      <c r="N489" s="159">
        <v>1.468E-2</v>
      </c>
      <c r="O489" s="159">
        <f>ROUND(E489*N489,2)</f>
        <v>0.02</v>
      </c>
      <c r="P489" s="159">
        <v>0</v>
      </c>
      <c r="Q489" s="159">
        <f>ROUND(E489*P489,2)</f>
        <v>0</v>
      </c>
      <c r="R489" s="159"/>
      <c r="S489" s="159" t="s">
        <v>223</v>
      </c>
      <c r="T489" s="159" t="s">
        <v>224</v>
      </c>
      <c r="U489" s="159">
        <v>0.158</v>
      </c>
      <c r="V489" s="159">
        <f>ROUND(E489*U489,2)</f>
        <v>0.24</v>
      </c>
      <c r="W489" s="159"/>
      <c r="X489" s="159" t="s">
        <v>268</v>
      </c>
      <c r="Y489" s="150"/>
      <c r="Z489" s="150"/>
      <c r="AA489" s="150"/>
      <c r="AB489" s="150"/>
      <c r="AC489" s="150"/>
      <c r="AD489" s="150"/>
      <c r="AE489" s="150"/>
      <c r="AF489" s="150"/>
      <c r="AG489" s="150" t="s">
        <v>332</v>
      </c>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row>
    <row r="490" spans="1:60" outlineLevel="1" x14ac:dyDescent="0.25">
      <c r="A490" s="218"/>
      <c r="B490" s="219"/>
      <c r="C490" s="191" t="s">
        <v>2172</v>
      </c>
      <c r="D490" s="189"/>
      <c r="E490" s="190">
        <v>1.51</v>
      </c>
      <c r="F490" s="159"/>
      <c r="G490" s="159"/>
      <c r="H490" s="159"/>
      <c r="I490" s="159"/>
      <c r="J490" s="159"/>
      <c r="K490" s="159"/>
      <c r="L490" s="159"/>
      <c r="M490" s="159"/>
      <c r="N490" s="159"/>
      <c r="O490" s="159"/>
      <c r="P490" s="159"/>
      <c r="Q490" s="159"/>
      <c r="R490" s="159"/>
      <c r="S490" s="159"/>
      <c r="T490" s="159"/>
      <c r="U490" s="159"/>
      <c r="V490" s="159"/>
      <c r="W490" s="159"/>
      <c r="X490" s="159"/>
      <c r="Y490" s="150"/>
      <c r="Z490" s="150"/>
      <c r="AA490" s="150"/>
      <c r="AB490" s="150"/>
      <c r="AC490" s="150"/>
      <c r="AD490" s="150"/>
      <c r="AE490" s="150"/>
      <c r="AF490" s="150"/>
      <c r="AG490" s="150" t="s">
        <v>334</v>
      </c>
      <c r="AH490" s="150">
        <v>0</v>
      </c>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row>
    <row r="491" spans="1:60" outlineLevel="1" x14ac:dyDescent="0.25">
      <c r="A491" s="167">
        <v>177</v>
      </c>
      <c r="B491" s="168" t="s">
        <v>897</v>
      </c>
      <c r="C491" s="177" t="s">
        <v>898</v>
      </c>
      <c r="D491" s="169" t="s">
        <v>288</v>
      </c>
      <c r="E491" s="170">
        <v>60.8</v>
      </c>
      <c r="F491" s="171">
        <f>H491+J491</f>
        <v>0</v>
      </c>
      <c r="G491" s="171">
        <f>ROUND(E491*F491,2)</f>
        <v>0</v>
      </c>
      <c r="H491" s="172"/>
      <c r="I491" s="171">
        <f>ROUND(E491*H491,2)</f>
        <v>0</v>
      </c>
      <c r="J491" s="172"/>
      <c r="K491" s="171">
        <f>ROUND(E491*J491,2)</f>
        <v>0</v>
      </c>
      <c r="L491" s="171">
        <v>15</v>
      </c>
      <c r="M491" s="173">
        <f>G491*(1+L491/100)</f>
        <v>0</v>
      </c>
      <c r="N491" s="159">
        <v>9.8999999999999999E-4</v>
      </c>
      <c r="O491" s="159">
        <f>ROUND(E491*N491,2)</f>
        <v>0.06</v>
      </c>
      <c r="P491" s="159">
        <v>0</v>
      </c>
      <c r="Q491" s="159">
        <f>ROUND(E491*P491,2)</f>
        <v>0</v>
      </c>
      <c r="R491" s="159"/>
      <c r="S491" s="159" t="s">
        <v>223</v>
      </c>
      <c r="T491" s="159" t="s">
        <v>224</v>
      </c>
      <c r="U491" s="159">
        <v>0.26200000000000001</v>
      </c>
      <c r="V491" s="159">
        <f>ROUND(E491*U491,2)</f>
        <v>15.93</v>
      </c>
      <c r="W491" s="159"/>
      <c r="X491" s="159" t="s">
        <v>268</v>
      </c>
      <c r="Y491" s="150"/>
      <c r="Z491" s="150"/>
      <c r="AA491" s="150"/>
      <c r="AB491" s="150"/>
      <c r="AC491" s="150"/>
      <c r="AD491" s="150"/>
      <c r="AE491" s="150"/>
      <c r="AF491" s="150"/>
      <c r="AG491" s="150" t="s">
        <v>332</v>
      </c>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row>
    <row r="492" spans="1:60" outlineLevel="1" x14ac:dyDescent="0.25">
      <c r="A492" s="157"/>
      <c r="B492" s="158"/>
      <c r="C492" s="191" t="s">
        <v>899</v>
      </c>
      <c r="D492" s="189"/>
      <c r="E492" s="190">
        <v>37.200000000000003</v>
      </c>
      <c r="F492" s="159"/>
      <c r="G492" s="159"/>
      <c r="H492" s="159"/>
      <c r="I492" s="159"/>
      <c r="J492" s="159"/>
      <c r="K492" s="159"/>
      <c r="L492" s="159"/>
      <c r="M492" s="159"/>
      <c r="N492" s="159"/>
      <c r="O492" s="159"/>
      <c r="P492" s="159"/>
      <c r="Q492" s="159"/>
      <c r="R492" s="159"/>
      <c r="S492" s="159"/>
      <c r="T492" s="159"/>
      <c r="U492" s="159"/>
      <c r="V492" s="159"/>
      <c r="W492" s="159"/>
      <c r="X492" s="159"/>
      <c r="Y492" s="150"/>
      <c r="Z492" s="150"/>
      <c r="AA492" s="150"/>
      <c r="AB492" s="150"/>
      <c r="AC492" s="150"/>
      <c r="AD492" s="150"/>
      <c r="AE492" s="150"/>
      <c r="AF492" s="150"/>
      <c r="AG492" s="150" t="s">
        <v>334</v>
      </c>
      <c r="AH492" s="150">
        <v>0</v>
      </c>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row>
    <row r="493" spans="1:60" outlineLevel="1" x14ac:dyDescent="0.25">
      <c r="A493" s="157"/>
      <c r="B493" s="158"/>
      <c r="C493" s="191" t="s">
        <v>900</v>
      </c>
      <c r="D493" s="189"/>
      <c r="E493" s="190">
        <v>23.6</v>
      </c>
      <c r="F493" s="159"/>
      <c r="G493" s="159"/>
      <c r="H493" s="159"/>
      <c r="I493" s="159"/>
      <c r="J493" s="159"/>
      <c r="K493" s="159"/>
      <c r="L493" s="159"/>
      <c r="M493" s="159"/>
      <c r="N493" s="159"/>
      <c r="O493" s="159"/>
      <c r="P493" s="159"/>
      <c r="Q493" s="159"/>
      <c r="R493" s="159"/>
      <c r="S493" s="159"/>
      <c r="T493" s="159"/>
      <c r="U493" s="159"/>
      <c r="V493" s="159"/>
      <c r="W493" s="159"/>
      <c r="X493" s="159"/>
      <c r="Y493" s="150"/>
      <c r="Z493" s="150"/>
      <c r="AA493" s="150"/>
      <c r="AB493" s="150"/>
      <c r="AC493" s="150"/>
      <c r="AD493" s="150"/>
      <c r="AE493" s="150"/>
      <c r="AF493" s="150"/>
      <c r="AG493" s="150" t="s">
        <v>334</v>
      </c>
      <c r="AH493" s="150">
        <v>0</v>
      </c>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row>
    <row r="494" spans="1:60" outlineLevel="1" x14ac:dyDescent="0.25">
      <c r="A494" s="167">
        <v>178</v>
      </c>
      <c r="B494" s="168" t="s">
        <v>901</v>
      </c>
      <c r="C494" s="177" t="s">
        <v>902</v>
      </c>
      <c r="D494" s="169" t="s">
        <v>288</v>
      </c>
      <c r="E494" s="170">
        <v>37.700000000000003</v>
      </c>
      <c r="F494" s="171">
        <f>H494+J494</f>
        <v>0</v>
      </c>
      <c r="G494" s="171">
        <f>ROUND(E494*F494,2)</f>
        <v>0</v>
      </c>
      <c r="H494" s="172"/>
      <c r="I494" s="171">
        <f>ROUND(E494*H494,2)</f>
        <v>0</v>
      </c>
      <c r="J494" s="172"/>
      <c r="K494" s="171">
        <f>ROUND(E494*J494,2)</f>
        <v>0</v>
      </c>
      <c r="L494" s="171">
        <v>15</v>
      </c>
      <c r="M494" s="173">
        <f>G494*(1+L494/100)</f>
        <v>0</v>
      </c>
      <c r="N494" s="159">
        <v>9.8999999999999999E-4</v>
      </c>
      <c r="O494" s="159">
        <f>ROUND(E494*N494,2)</f>
        <v>0.04</v>
      </c>
      <c r="P494" s="159">
        <v>0</v>
      </c>
      <c r="Q494" s="159">
        <f>ROUND(E494*P494,2)</f>
        <v>0</v>
      </c>
      <c r="R494" s="159"/>
      <c r="S494" s="159" t="s">
        <v>223</v>
      </c>
      <c r="T494" s="159" t="s">
        <v>224</v>
      </c>
      <c r="U494" s="159">
        <v>0.36099999999999999</v>
      </c>
      <c r="V494" s="159">
        <f>ROUND(E494*U494,2)</f>
        <v>13.61</v>
      </c>
      <c r="W494" s="159"/>
      <c r="X494" s="159" t="s">
        <v>268</v>
      </c>
      <c r="Y494" s="150"/>
      <c r="Z494" s="150"/>
      <c r="AA494" s="150"/>
      <c r="AB494" s="150"/>
      <c r="AC494" s="150"/>
      <c r="AD494" s="150"/>
      <c r="AE494" s="150"/>
      <c r="AF494" s="150"/>
      <c r="AG494" s="150" t="s">
        <v>332</v>
      </c>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row>
    <row r="495" spans="1:60" outlineLevel="1" x14ac:dyDescent="0.25">
      <c r="A495" s="157"/>
      <c r="B495" s="158"/>
      <c r="C495" s="191" t="s">
        <v>903</v>
      </c>
      <c r="D495" s="189"/>
      <c r="E495" s="190">
        <v>37.700000000000003</v>
      </c>
      <c r="F495" s="159"/>
      <c r="G495" s="159"/>
      <c r="H495" s="159"/>
      <c r="I495" s="159"/>
      <c r="J495" s="159"/>
      <c r="K495" s="159"/>
      <c r="L495" s="159"/>
      <c r="M495" s="159"/>
      <c r="N495" s="159"/>
      <c r="O495" s="159"/>
      <c r="P495" s="159"/>
      <c r="Q495" s="159"/>
      <c r="R495" s="159"/>
      <c r="S495" s="159"/>
      <c r="T495" s="159"/>
      <c r="U495" s="159"/>
      <c r="V495" s="159"/>
      <c r="W495" s="159"/>
      <c r="X495" s="159"/>
      <c r="Y495" s="150"/>
      <c r="Z495" s="150"/>
      <c r="AA495" s="150"/>
      <c r="AB495" s="150"/>
      <c r="AC495" s="150"/>
      <c r="AD495" s="150"/>
      <c r="AE495" s="150"/>
      <c r="AF495" s="150"/>
      <c r="AG495" s="150" t="s">
        <v>334</v>
      </c>
      <c r="AH495" s="150">
        <v>0</v>
      </c>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row>
    <row r="496" spans="1:60" outlineLevel="1" x14ac:dyDescent="0.25">
      <c r="A496" s="167">
        <v>179</v>
      </c>
      <c r="B496" s="168" t="s">
        <v>904</v>
      </c>
      <c r="C496" s="177" t="s">
        <v>905</v>
      </c>
      <c r="D496" s="169" t="s">
        <v>288</v>
      </c>
      <c r="E496" s="170">
        <v>34.799999999999997</v>
      </c>
      <c r="F496" s="171">
        <f>H496+J496</f>
        <v>0</v>
      </c>
      <c r="G496" s="171">
        <f>ROUND(E496*F496,2)</f>
        <v>0</v>
      </c>
      <c r="H496" s="172"/>
      <c r="I496" s="171">
        <f>ROUND(E496*H496,2)</f>
        <v>0</v>
      </c>
      <c r="J496" s="172"/>
      <c r="K496" s="171">
        <f>ROUND(E496*J496,2)</f>
        <v>0</v>
      </c>
      <c r="L496" s="171">
        <v>15</v>
      </c>
      <c r="M496" s="173">
        <f>G496*(1+L496/100)</f>
        <v>0</v>
      </c>
      <c r="N496" s="159">
        <v>9.8999999999999999E-4</v>
      </c>
      <c r="O496" s="159">
        <f>ROUND(E496*N496,2)</f>
        <v>0.03</v>
      </c>
      <c r="P496" s="159">
        <v>0</v>
      </c>
      <c r="Q496" s="159">
        <f>ROUND(E496*P496,2)</f>
        <v>0</v>
      </c>
      <c r="R496" s="159"/>
      <c r="S496" s="159" t="s">
        <v>223</v>
      </c>
      <c r="T496" s="159" t="s">
        <v>224</v>
      </c>
      <c r="U496" s="159">
        <v>0.45300000000000001</v>
      </c>
      <c r="V496" s="159">
        <f>ROUND(E496*U496,2)</f>
        <v>15.76</v>
      </c>
      <c r="W496" s="159"/>
      <c r="X496" s="159" t="s">
        <v>268</v>
      </c>
      <c r="Y496" s="150"/>
      <c r="Z496" s="150"/>
      <c r="AA496" s="150"/>
      <c r="AB496" s="150"/>
      <c r="AC496" s="150"/>
      <c r="AD496" s="150"/>
      <c r="AE496" s="150"/>
      <c r="AF496" s="150"/>
      <c r="AG496" s="150" t="s">
        <v>332</v>
      </c>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row>
    <row r="497" spans="1:60" outlineLevel="1" x14ac:dyDescent="0.25">
      <c r="A497" s="157"/>
      <c r="B497" s="158"/>
      <c r="C497" s="191" t="s">
        <v>906</v>
      </c>
      <c r="D497" s="189"/>
      <c r="E497" s="190">
        <v>16.8</v>
      </c>
      <c r="F497" s="159"/>
      <c r="G497" s="159"/>
      <c r="H497" s="159"/>
      <c r="I497" s="159"/>
      <c r="J497" s="159"/>
      <c r="K497" s="159"/>
      <c r="L497" s="159"/>
      <c r="M497" s="159"/>
      <c r="N497" s="159"/>
      <c r="O497" s="159"/>
      <c r="P497" s="159"/>
      <c r="Q497" s="159"/>
      <c r="R497" s="159"/>
      <c r="S497" s="159"/>
      <c r="T497" s="159"/>
      <c r="U497" s="159"/>
      <c r="V497" s="159"/>
      <c r="W497" s="159"/>
      <c r="X497" s="159"/>
      <c r="Y497" s="150"/>
      <c r="Z497" s="150"/>
      <c r="AA497" s="150"/>
      <c r="AB497" s="150"/>
      <c r="AC497" s="150"/>
      <c r="AD497" s="150"/>
      <c r="AE497" s="150"/>
      <c r="AF497" s="150"/>
      <c r="AG497" s="150" t="s">
        <v>334</v>
      </c>
      <c r="AH497" s="150">
        <v>0</v>
      </c>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row>
    <row r="498" spans="1:60" outlineLevel="1" x14ac:dyDescent="0.25">
      <c r="A498" s="157"/>
      <c r="B498" s="158"/>
      <c r="C498" s="191" t="s">
        <v>907</v>
      </c>
      <c r="D498" s="189"/>
      <c r="E498" s="190">
        <v>18</v>
      </c>
      <c r="F498" s="159"/>
      <c r="G498" s="159"/>
      <c r="H498" s="159"/>
      <c r="I498" s="159"/>
      <c r="J498" s="159"/>
      <c r="K498" s="159"/>
      <c r="L498" s="159"/>
      <c r="M498" s="159"/>
      <c r="N498" s="159"/>
      <c r="O498" s="159"/>
      <c r="P498" s="159"/>
      <c r="Q498" s="159"/>
      <c r="R498" s="159"/>
      <c r="S498" s="159"/>
      <c r="T498" s="159"/>
      <c r="U498" s="159"/>
      <c r="V498" s="159"/>
      <c r="W498" s="159"/>
      <c r="X498" s="159"/>
      <c r="Y498" s="150"/>
      <c r="Z498" s="150"/>
      <c r="AA498" s="150"/>
      <c r="AB498" s="150"/>
      <c r="AC498" s="150"/>
      <c r="AD498" s="150"/>
      <c r="AE498" s="150"/>
      <c r="AF498" s="150"/>
      <c r="AG498" s="150" t="s">
        <v>334</v>
      </c>
      <c r="AH498" s="150">
        <v>0</v>
      </c>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row>
    <row r="499" spans="1:60" outlineLevel="1" x14ac:dyDescent="0.25">
      <c r="A499" s="167">
        <v>180</v>
      </c>
      <c r="B499" s="168" t="s">
        <v>908</v>
      </c>
      <c r="C499" s="177" t="s">
        <v>909</v>
      </c>
      <c r="D499" s="169" t="s">
        <v>288</v>
      </c>
      <c r="E499" s="170">
        <v>16.3</v>
      </c>
      <c r="F499" s="171">
        <f>H499+J499</f>
        <v>0</v>
      </c>
      <c r="G499" s="171">
        <f>ROUND(E499*F499,2)</f>
        <v>0</v>
      </c>
      <c r="H499" s="172"/>
      <c r="I499" s="171">
        <f>ROUND(E499*H499,2)</f>
        <v>0</v>
      </c>
      <c r="J499" s="172"/>
      <c r="K499" s="171">
        <f>ROUND(E499*J499,2)</f>
        <v>0</v>
      </c>
      <c r="L499" s="171">
        <v>15</v>
      </c>
      <c r="M499" s="173">
        <f>G499*(1+L499/100)</f>
        <v>0</v>
      </c>
      <c r="N499" s="159">
        <v>9.8999999999999999E-4</v>
      </c>
      <c r="O499" s="159">
        <f>ROUND(E499*N499,2)</f>
        <v>0.02</v>
      </c>
      <c r="P499" s="159">
        <v>0</v>
      </c>
      <c r="Q499" s="159">
        <f>ROUND(E499*P499,2)</f>
        <v>0</v>
      </c>
      <c r="R499" s="159"/>
      <c r="S499" s="159" t="s">
        <v>223</v>
      </c>
      <c r="T499" s="159" t="s">
        <v>224</v>
      </c>
      <c r="U499" s="159">
        <v>0.48899999999999999</v>
      </c>
      <c r="V499" s="159">
        <f>ROUND(E499*U499,2)</f>
        <v>7.97</v>
      </c>
      <c r="W499" s="159"/>
      <c r="X499" s="159" t="s">
        <v>268</v>
      </c>
      <c r="Y499" s="150"/>
      <c r="Z499" s="150"/>
      <c r="AA499" s="150"/>
      <c r="AB499" s="150"/>
      <c r="AC499" s="150"/>
      <c r="AD499" s="150"/>
      <c r="AE499" s="150"/>
      <c r="AF499" s="150"/>
      <c r="AG499" s="150" t="s">
        <v>332</v>
      </c>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row>
    <row r="500" spans="1:60" outlineLevel="1" x14ac:dyDescent="0.25">
      <c r="A500" s="157"/>
      <c r="B500" s="158"/>
      <c r="C500" s="191" t="s">
        <v>910</v>
      </c>
      <c r="D500" s="189"/>
      <c r="E500" s="190">
        <v>16.3</v>
      </c>
      <c r="F500" s="159"/>
      <c r="G500" s="159"/>
      <c r="H500" s="159"/>
      <c r="I500" s="159"/>
      <c r="J500" s="159"/>
      <c r="K500" s="159"/>
      <c r="L500" s="159"/>
      <c r="M500" s="159"/>
      <c r="N500" s="159"/>
      <c r="O500" s="159"/>
      <c r="P500" s="159"/>
      <c r="Q500" s="159"/>
      <c r="R500" s="159"/>
      <c r="S500" s="159"/>
      <c r="T500" s="159"/>
      <c r="U500" s="159"/>
      <c r="V500" s="159"/>
      <c r="W500" s="159"/>
      <c r="X500" s="159"/>
      <c r="Y500" s="150"/>
      <c r="Z500" s="150"/>
      <c r="AA500" s="150"/>
      <c r="AB500" s="150"/>
      <c r="AC500" s="150"/>
      <c r="AD500" s="150"/>
      <c r="AE500" s="150"/>
      <c r="AF500" s="150"/>
      <c r="AG500" s="150" t="s">
        <v>334</v>
      </c>
      <c r="AH500" s="150">
        <v>0</v>
      </c>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row>
    <row r="501" spans="1:60" outlineLevel="1" x14ac:dyDescent="0.25">
      <c r="A501" s="167">
        <v>181</v>
      </c>
      <c r="B501" s="168" t="s">
        <v>908</v>
      </c>
      <c r="C501" s="177" t="s">
        <v>909</v>
      </c>
      <c r="D501" s="169" t="s">
        <v>288</v>
      </c>
      <c r="E501" s="170">
        <v>16.3</v>
      </c>
      <c r="F501" s="171">
        <f>H501+J501</f>
        <v>0</v>
      </c>
      <c r="G501" s="171">
        <f>ROUND(E501*F501,2)</f>
        <v>0</v>
      </c>
      <c r="H501" s="172"/>
      <c r="I501" s="171">
        <f>ROUND(E501*H501,2)</f>
        <v>0</v>
      </c>
      <c r="J501" s="172"/>
      <c r="K501" s="171">
        <f>ROUND(E501*J501,2)</f>
        <v>0</v>
      </c>
      <c r="L501" s="171">
        <v>15</v>
      </c>
      <c r="M501" s="173">
        <f>G501*(1+L501/100)</f>
        <v>0</v>
      </c>
      <c r="N501" s="159">
        <v>9.8999999999999999E-4</v>
      </c>
      <c r="O501" s="159">
        <f>ROUND(E501*N501,2)</f>
        <v>0.02</v>
      </c>
      <c r="P501" s="159">
        <v>0</v>
      </c>
      <c r="Q501" s="159">
        <f>ROUND(E501*P501,2)</f>
        <v>0</v>
      </c>
      <c r="R501" s="159"/>
      <c r="S501" s="159" t="s">
        <v>223</v>
      </c>
      <c r="T501" s="159" t="s">
        <v>224</v>
      </c>
      <c r="U501" s="159">
        <v>0.48899999999999999</v>
      </c>
      <c r="V501" s="159">
        <f>ROUND(E501*U501,2)</f>
        <v>7.97</v>
      </c>
      <c r="W501" s="159"/>
      <c r="X501" s="159" t="s">
        <v>268</v>
      </c>
      <c r="Y501" s="150"/>
      <c r="Z501" s="150"/>
      <c r="AA501" s="150"/>
      <c r="AB501" s="150"/>
      <c r="AC501" s="150"/>
      <c r="AD501" s="150"/>
      <c r="AE501" s="150"/>
      <c r="AF501" s="150"/>
      <c r="AG501" s="150" t="s">
        <v>332</v>
      </c>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row>
    <row r="502" spans="1:60" outlineLevel="1" x14ac:dyDescent="0.25">
      <c r="A502" s="157"/>
      <c r="B502" s="158"/>
      <c r="C502" s="191" t="s">
        <v>911</v>
      </c>
      <c r="D502" s="189"/>
      <c r="E502" s="190">
        <v>16.3</v>
      </c>
      <c r="F502" s="159"/>
      <c r="G502" s="159"/>
      <c r="H502" s="159"/>
      <c r="I502" s="159"/>
      <c r="J502" s="159"/>
      <c r="K502" s="159"/>
      <c r="L502" s="159"/>
      <c r="M502" s="159"/>
      <c r="N502" s="159"/>
      <c r="O502" s="159"/>
      <c r="P502" s="159"/>
      <c r="Q502" s="159"/>
      <c r="R502" s="159"/>
      <c r="S502" s="159"/>
      <c r="T502" s="159"/>
      <c r="U502" s="159"/>
      <c r="V502" s="159"/>
      <c r="W502" s="159"/>
      <c r="X502" s="159"/>
      <c r="Y502" s="150"/>
      <c r="Z502" s="150"/>
      <c r="AA502" s="150"/>
      <c r="AB502" s="150"/>
      <c r="AC502" s="150"/>
      <c r="AD502" s="150"/>
      <c r="AE502" s="150"/>
      <c r="AF502" s="150"/>
      <c r="AG502" s="150" t="s">
        <v>334</v>
      </c>
      <c r="AH502" s="150">
        <v>0</v>
      </c>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row>
    <row r="503" spans="1:60" ht="20.399999999999999" outlineLevel="1" x14ac:dyDescent="0.25">
      <c r="A503" s="167">
        <v>182</v>
      </c>
      <c r="B503" s="168" t="s">
        <v>912</v>
      </c>
      <c r="C503" s="177" t="s">
        <v>913</v>
      </c>
      <c r="D503" s="169" t="s">
        <v>318</v>
      </c>
      <c r="E503" s="170">
        <v>20.141999999999999</v>
      </c>
      <c r="F503" s="171">
        <f>H503+J503</f>
        <v>0</v>
      </c>
      <c r="G503" s="171">
        <f>ROUND(E503*F503,2)</f>
        <v>0</v>
      </c>
      <c r="H503" s="172"/>
      <c r="I503" s="171">
        <f>ROUND(E503*H503,2)</f>
        <v>0</v>
      </c>
      <c r="J503" s="172"/>
      <c r="K503" s="171">
        <f>ROUND(E503*J503,2)</f>
        <v>0</v>
      </c>
      <c r="L503" s="171">
        <v>15</v>
      </c>
      <c r="M503" s="173">
        <f>G503*(1+L503/100)</f>
        <v>0</v>
      </c>
      <c r="N503" s="159">
        <v>1.452E-2</v>
      </c>
      <c r="O503" s="159">
        <f>ROUND(E503*N503,2)</f>
        <v>0.28999999999999998</v>
      </c>
      <c r="P503" s="159">
        <v>0</v>
      </c>
      <c r="Q503" s="159">
        <f>ROUND(E503*P503,2)</f>
        <v>0</v>
      </c>
      <c r="R503" s="159"/>
      <c r="S503" s="159" t="s">
        <v>223</v>
      </c>
      <c r="T503" s="159" t="s">
        <v>224</v>
      </c>
      <c r="U503" s="159">
        <v>0.38700000000000001</v>
      </c>
      <c r="V503" s="159">
        <f>ROUND(E503*U503,2)</f>
        <v>7.79</v>
      </c>
      <c r="W503" s="159"/>
      <c r="X503" s="159" t="s">
        <v>268</v>
      </c>
      <c r="Y503" s="150"/>
      <c r="Z503" s="150"/>
      <c r="AA503" s="150"/>
      <c r="AB503" s="150"/>
      <c r="AC503" s="150"/>
      <c r="AD503" s="150"/>
      <c r="AE503" s="150"/>
      <c r="AF503" s="150"/>
      <c r="AG503" s="150" t="s">
        <v>332</v>
      </c>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row>
    <row r="504" spans="1:60" outlineLevel="1" x14ac:dyDescent="0.25">
      <c r="A504" s="157"/>
      <c r="B504" s="158"/>
      <c r="C504" s="191" t="s">
        <v>2138</v>
      </c>
      <c r="D504" s="189"/>
      <c r="E504" s="190">
        <v>20.141999999999999</v>
      </c>
      <c r="F504" s="159"/>
      <c r="G504" s="159"/>
      <c r="H504" s="159"/>
      <c r="I504" s="159"/>
      <c r="J504" s="159"/>
      <c r="K504" s="159"/>
      <c r="L504" s="159"/>
      <c r="M504" s="159"/>
      <c r="N504" s="159"/>
      <c r="O504" s="159"/>
      <c r="P504" s="159"/>
      <c r="Q504" s="159"/>
      <c r="R504" s="159"/>
      <c r="S504" s="159"/>
      <c r="T504" s="159"/>
      <c r="U504" s="159"/>
      <c r="V504" s="159"/>
      <c r="W504" s="159"/>
      <c r="X504" s="159"/>
      <c r="Y504" s="150"/>
      <c r="Z504" s="150"/>
      <c r="AA504" s="150"/>
      <c r="AB504" s="150"/>
      <c r="AC504" s="150"/>
      <c r="AD504" s="150"/>
      <c r="AE504" s="150"/>
      <c r="AF504" s="150"/>
      <c r="AG504" s="150" t="s">
        <v>334</v>
      </c>
      <c r="AH504" s="150">
        <v>0</v>
      </c>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row>
    <row r="505" spans="1:60" outlineLevel="1" x14ac:dyDescent="0.25">
      <c r="A505" s="167">
        <v>183</v>
      </c>
      <c r="B505" s="168" t="s">
        <v>914</v>
      </c>
      <c r="C505" s="177" t="s">
        <v>915</v>
      </c>
      <c r="D505" s="169" t="s">
        <v>318</v>
      </c>
      <c r="E505" s="170">
        <v>225.6</v>
      </c>
      <c r="F505" s="171">
        <f>H505+J505</f>
        <v>0</v>
      </c>
      <c r="G505" s="171">
        <f>ROUND(E505*F505,2)</f>
        <v>0</v>
      </c>
      <c r="H505" s="172"/>
      <c r="I505" s="171">
        <f>ROUND(E505*H505,2)</f>
        <v>0</v>
      </c>
      <c r="J505" s="172"/>
      <c r="K505" s="171">
        <f>ROUND(E505*J505,2)</f>
        <v>0</v>
      </c>
      <c r="L505" s="171">
        <v>15</v>
      </c>
      <c r="M505" s="173">
        <f>G505*(1+L505/100)</f>
        <v>0</v>
      </c>
      <c r="N505" s="159">
        <v>0</v>
      </c>
      <c r="O505" s="159">
        <f>ROUND(E505*N505,2)</f>
        <v>0</v>
      </c>
      <c r="P505" s="159">
        <v>0</v>
      </c>
      <c r="Q505" s="159">
        <f>ROUND(E505*P505,2)</f>
        <v>0</v>
      </c>
      <c r="R505" s="159"/>
      <c r="S505" s="159" t="s">
        <v>223</v>
      </c>
      <c r="T505" s="159" t="s">
        <v>224</v>
      </c>
      <c r="U505" s="159">
        <v>0.20799999999999999</v>
      </c>
      <c r="V505" s="159">
        <f>ROUND(E505*U505,2)</f>
        <v>46.92</v>
      </c>
      <c r="W505" s="159"/>
      <c r="X505" s="159" t="s">
        <v>268</v>
      </c>
      <c r="Y505" s="150"/>
      <c r="Z505" s="150"/>
      <c r="AA505" s="150"/>
      <c r="AB505" s="150"/>
      <c r="AC505" s="150"/>
      <c r="AD505" s="150"/>
      <c r="AE505" s="150"/>
      <c r="AF505" s="150"/>
      <c r="AG505" s="150" t="s">
        <v>332</v>
      </c>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row>
    <row r="506" spans="1:60" outlineLevel="1" x14ac:dyDescent="0.25">
      <c r="A506" s="157"/>
      <c r="B506" s="158"/>
      <c r="C506" s="191" t="s">
        <v>835</v>
      </c>
      <c r="D506" s="189"/>
      <c r="E506" s="190">
        <v>225.6</v>
      </c>
      <c r="F506" s="159"/>
      <c r="G506" s="159"/>
      <c r="H506" s="159"/>
      <c r="I506" s="159"/>
      <c r="J506" s="159"/>
      <c r="K506" s="159"/>
      <c r="L506" s="159"/>
      <c r="M506" s="159"/>
      <c r="N506" s="159"/>
      <c r="O506" s="159"/>
      <c r="P506" s="159"/>
      <c r="Q506" s="159"/>
      <c r="R506" s="159"/>
      <c r="S506" s="159"/>
      <c r="T506" s="159"/>
      <c r="U506" s="159"/>
      <c r="V506" s="159"/>
      <c r="W506" s="159"/>
      <c r="X506" s="159"/>
      <c r="Y506" s="150"/>
      <c r="Z506" s="150"/>
      <c r="AA506" s="150"/>
      <c r="AB506" s="150"/>
      <c r="AC506" s="150"/>
      <c r="AD506" s="150"/>
      <c r="AE506" s="150"/>
      <c r="AF506" s="150"/>
      <c r="AG506" s="150" t="s">
        <v>334</v>
      </c>
      <c r="AH506" s="150">
        <v>0</v>
      </c>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row>
    <row r="507" spans="1:60" outlineLevel="1" x14ac:dyDescent="0.25">
      <c r="A507" s="181">
        <v>184</v>
      </c>
      <c r="B507" s="182" t="s">
        <v>916</v>
      </c>
      <c r="C507" s="188" t="s">
        <v>917</v>
      </c>
      <c r="D507" s="183" t="s">
        <v>318</v>
      </c>
      <c r="E507" s="184">
        <v>225.6</v>
      </c>
      <c r="F507" s="185">
        <f>H507+J507</f>
        <v>0</v>
      </c>
      <c r="G507" s="185">
        <f>ROUND(E507*F507,2)</f>
        <v>0</v>
      </c>
      <c r="H507" s="186"/>
      <c r="I507" s="185">
        <f>ROUND(E507*H507,2)</f>
        <v>0</v>
      </c>
      <c r="J507" s="186"/>
      <c r="K507" s="185">
        <f>ROUND(E507*J507,2)</f>
        <v>0</v>
      </c>
      <c r="L507" s="185">
        <v>15</v>
      </c>
      <c r="M507" s="187">
        <f>G507*(1+L507/100)</f>
        <v>0</v>
      </c>
      <c r="N507" s="159">
        <v>0</v>
      </c>
      <c r="O507" s="159">
        <f>ROUND(E507*N507,2)</f>
        <v>0</v>
      </c>
      <c r="P507" s="159">
        <v>0</v>
      </c>
      <c r="Q507" s="159">
        <f>ROUND(E507*P507,2)</f>
        <v>0</v>
      </c>
      <c r="R507" s="159"/>
      <c r="S507" s="159" t="s">
        <v>223</v>
      </c>
      <c r="T507" s="159" t="s">
        <v>224</v>
      </c>
      <c r="U507" s="159">
        <v>5.5E-2</v>
      </c>
      <c r="V507" s="159">
        <f>ROUND(E507*U507,2)</f>
        <v>12.41</v>
      </c>
      <c r="W507" s="159"/>
      <c r="X507" s="159" t="s">
        <v>268</v>
      </c>
      <c r="Y507" s="150"/>
      <c r="Z507" s="150"/>
      <c r="AA507" s="150"/>
      <c r="AB507" s="150"/>
      <c r="AC507" s="150"/>
      <c r="AD507" s="150"/>
      <c r="AE507" s="150"/>
      <c r="AF507" s="150"/>
      <c r="AG507" s="150" t="s">
        <v>597</v>
      </c>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row>
    <row r="508" spans="1:60" outlineLevel="1" x14ac:dyDescent="0.25">
      <c r="A508" s="167">
        <v>185</v>
      </c>
      <c r="B508" s="168" t="s">
        <v>918</v>
      </c>
      <c r="C508" s="177" t="s">
        <v>919</v>
      </c>
      <c r="D508" s="169" t="s">
        <v>288</v>
      </c>
      <c r="E508" s="170">
        <v>147.30000000000001</v>
      </c>
      <c r="F508" s="171">
        <f>H508+J508</f>
        <v>0</v>
      </c>
      <c r="G508" s="171">
        <f>ROUND(E508*F508,2)</f>
        <v>0</v>
      </c>
      <c r="H508" s="172"/>
      <c r="I508" s="171">
        <f>ROUND(E508*H508,2)</f>
        <v>0</v>
      </c>
      <c r="J508" s="172"/>
      <c r="K508" s="171">
        <f>ROUND(E508*J508,2)</f>
        <v>0</v>
      </c>
      <c r="L508" s="171">
        <v>15</v>
      </c>
      <c r="M508" s="173">
        <f>G508*(1+L508/100)</f>
        <v>0</v>
      </c>
      <c r="N508" s="159">
        <v>0</v>
      </c>
      <c r="O508" s="159">
        <f>ROUND(E508*N508,2)</f>
        <v>0</v>
      </c>
      <c r="P508" s="159">
        <v>0</v>
      </c>
      <c r="Q508" s="159">
        <f>ROUND(E508*P508,2)</f>
        <v>0</v>
      </c>
      <c r="R508" s="159"/>
      <c r="S508" s="159" t="s">
        <v>223</v>
      </c>
      <c r="T508" s="159" t="s">
        <v>224</v>
      </c>
      <c r="U508" s="159">
        <v>0.11</v>
      </c>
      <c r="V508" s="159">
        <f>ROUND(E508*U508,2)</f>
        <v>16.2</v>
      </c>
      <c r="W508" s="159"/>
      <c r="X508" s="159" t="s">
        <v>268</v>
      </c>
      <c r="Y508" s="150"/>
      <c r="Z508" s="150"/>
      <c r="AA508" s="150"/>
      <c r="AB508" s="150"/>
      <c r="AC508" s="150"/>
      <c r="AD508" s="150"/>
      <c r="AE508" s="150"/>
      <c r="AF508" s="150"/>
      <c r="AG508" s="150" t="s">
        <v>332</v>
      </c>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row>
    <row r="509" spans="1:60" outlineLevel="1" x14ac:dyDescent="0.25">
      <c r="A509" s="157"/>
      <c r="B509" s="158"/>
      <c r="C509" s="191" t="s">
        <v>2151</v>
      </c>
      <c r="D509" s="189"/>
      <c r="E509" s="190">
        <v>21</v>
      </c>
      <c r="F509" s="159"/>
      <c r="G509" s="159"/>
      <c r="H509" s="159"/>
      <c r="I509" s="159"/>
      <c r="J509" s="159"/>
      <c r="K509" s="159"/>
      <c r="L509" s="159"/>
      <c r="M509" s="159"/>
      <c r="N509" s="159"/>
      <c r="O509" s="159"/>
      <c r="P509" s="159"/>
      <c r="Q509" s="159"/>
      <c r="R509" s="159"/>
      <c r="S509" s="159"/>
      <c r="T509" s="159"/>
      <c r="U509" s="159"/>
      <c r="V509" s="159"/>
      <c r="W509" s="159"/>
      <c r="X509" s="159"/>
      <c r="Y509" s="150"/>
      <c r="Z509" s="150"/>
      <c r="AA509" s="150"/>
      <c r="AB509" s="150"/>
      <c r="AC509" s="150"/>
      <c r="AD509" s="150"/>
      <c r="AE509" s="150"/>
      <c r="AF509" s="150"/>
      <c r="AG509" s="150" t="s">
        <v>334</v>
      </c>
      <c r="AH509" s="150">
        <v>0</v>
      </c>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row>
    <row r="510" spans="1:60" outlineLevel="1" x14ac:dyDescent="0.25">
      <c r="A510" s="157"/>
      <c r="B510" s="158"/>
      <c r="C510" s="191" t="s">
        <v>2149</v>
      </c>
      <c r="D510" s="189"/>
      <c r="E510" s="190">
        <v>60.39</v>
      </c>
      <c r="F510" s="159"/>
      <c r="G510" s="159"/>
      <c r="H510" s="159"/>
      <c r="I510" s="159"/>
      <c r="J510" s="159"/>
      <c r="K510" s="159"/>
      <c r="L510" s="159"/>
      <c r="M510" s="159"/>
      <c r="N510" s="159"/>
      <c r="O510" s="159"/>
      <c r="P510" s="159"/>
      <c r="Q510" s="159"/>
      <c r="R510" s="159"/>
      <c r="S510" s="159"/>
      <c r="T510" s="159"/>
      <c r="U510" s="159"/>
      <c r="V510" s="159"/>
      <c r="W510" s="159"/>
      <c r="X510" s="159"/>
      <c r="Y510" s="150"/>
      <c r="Z510" s="150"/>
      <c r="AA510" s="150"/>
      <c r="AB510" s="150"/>
      <c r="AC510" s="150"/>
      <c r="AD510" s="150"/>
      <c r="AE510" s="150"/>
      <c r="AF510" s="150"/>
      <c r="AG510" s="150" t="s">
        <v>334</v>
      </c>
      <c r="AH510" s="150">
        <v>0</v>
      </c>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row>
    <row r="511" spans="1:60" outlineLevel="1" x14ac:dyDescent="0.25">
      <c r="A511" s="157"/>
      <c r="B511" s="158"/>
      <c r="C511" s="191" t="s">
        <v>2150</v>
      </c>
      <c r="D511" s="189"/>
      <c r="E511" s="190">
        <v>65.739999999999995</v>
      </c>
      <c r="F511" s="159"/>
      <c r="G511" s="159"/>
      <c r="H511" s="159"/>
      <c r="I511" s="159"/>
      <c r="J511" s="159"/>
      <c r="K511" s="159"/>
      <c r="L511" s="159"/>
      <c r="M511" s="159"/>
      <c r="N511" s="159"/>
      <c r="O511" s="159"/>
      <c r="P511" s="159"/>
      <c r="Q511" s="159"/>
      <c r="R511" s="159"/>
      <c r="S511" s="159"/>
      <c r="T511" s="159"/>
      <c r="U511" s="159"/>
      <c r="V511" s="159"/>
      <c r="W511" s="159"/>
      <c r="X511" s="159"/>
      <c r="Y511" s="150"/>
      <c r="Z511" s="150"/>
      <c r="AA511" s="150"/>
      <c r="AB511" s="150"/>
      <c r="AC511" s="150"/>
      <c r="AD511" s="150"/>
      <c r="AE511" s="150"/>
      <c r="AF511" s="150"/>
      <c r="AG511" s="150" t="s">
        <v>334</v>
      </c>
      <c r="AH511" s="150">
        <v>0</v>
      </c>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row>
    <row r="512" spans="1:60" outlineLevel="1" x14ac:dyDescent="0.25">
      <c r="A512" s="167">
        <v>186</v>
      </c>
      <c r="B512" s="168" t="s">
        <v>920</v>
      </c>
      <c r="C512" s="177" t="s">
        <v>921</v>
      </c>
      <c r="D512" s="169" t="s">
        <v>288</v>
      </c>
      <c r="E512" s="170">
        <v>255.4</v>
      </c>
      <c r="F512" s="171">
        <f>H512+J512</f>
        <v>0</v>
      </c>
      <c r="G512" s="171">
        <f>ROUND(E512*F512,2)</f>
        <v>0</v>
      </c>
      <c r="H512" s="172"/>
      <c r="I512" s="171">
        <f>ROUND(E512*H512,2)</f>
        <v>0</v>
      </c>
      <c r="J512" s="172"/>
      <c r="K512" s="171">
        <f>ROUND(E512*J512,2)</f>
        <v>0</v>
      </c>
      <c r="L512" s="171">
        <v>15</v>
      </c>
      <c r="M512" s="173">
        <f>G512*(1+L512/100)</f>
        <v>0</v>
      </c>
      <c r="N512" s="159">
        <v>1.6000000000000001E-4</v>
      </c>
      <c r="O512" s="159">
        <f>ROUND(E512*N512,2)</f>
        <v>0.04</v>
      </c>
      <c r="P512" s="159">
        <v>0</v>
      </c>
      <c r="Q512" s="159">
        <f>ROUND(E512*P512,2)</f>
        <v>0</v>
      </c>
      <c r="R512" s="159"/>
      <c r="S512" s="159" t="s">
        <v>223</v>
      </c>
      <c r="T512" s="159" t="s">
        <v>224</v>
      </c>
      <c r="U512" s="159">
        <v>0.158</v>
      </c>
      <c r="V512" s="159">
        <f>ROUND(E512*U512,2)</f>
        <v>40.35</v>
      </c>
      <c r="W512" s="159"/>
      <c r="X512" s="159" t="s">
        <v>268</v>
      </c>
      <c r="Y512" s="150"/>
      <c r="Z512" s="150"/>
      <c r="AA512" s="150"/>
      <c r="AB512" s="150"/>
      <c r="AC512" s="150"/>
      <c r="AD512" s="150"/>
      <c r="AE512" s="150"/>
      <c r="AF512" s="150"/>
      <c r="AG512" s="150" t="s">
        <v>332</v>
      </c>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row>
    <row r="513" spans="1:60" outlineLevel="1" x14ac:dyDescent="0.25">
      <c r="A513" s="157"/>
      <c r="B513" s="158"/>
      <c r="C513" s="191" t="s">
        <v>922</v>
      </c>
      <c r="D513" s="189"/>
      <c r="E513" s="190">
        <v>21.15</v>
      </c>
      <c r="F513" s="159"/>
      <c r="G513" s="159"/>
      <c r="H513" s="159"/>
      <c r="I513" s="159"/>
      <c r="J513" s="159"/>
      <c r="K513" s="159"/>
      <c r="L513" s="159"/>
      <c r="M513" s="159"/>
      <c r="N513" s="159"/>
      <c r="O513" s="159"/>
      <c r="P513" s="159"/>
      <c r="Q513" s="159"/>
      <c r="R513" s="159"/>
      <c r="S513" s="159"/>
      <c r="T513" s="159"/>
      <c r="U513" s="159"/>
      <c r="V513" s="159"/>
      <c r="W513" s="159"/>
      <c r="X513" s="159"/>
      <c r="Y513" s="150"/>
      <c r="Z513" s="150"/>
      <c r="AA513" s="150"/>
      <c r="AB513" s="150"/>
      <c r="AC513" s="150"/>
      <c r="AD513" s="150"/>
      <c r="AE513" s="150"/>
      <c r="AF513" s="150"/>
      <c r="AG513" s="150" t="s">
        <v>334</v>
      </c>
      <c r="AH513" s="150">
        <v>0</v>
      </c>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row>
    <row r="514" spans="1:60" outlineLevel="1" x14ac:dyDescent="0.25">
      <c r="A514" s="157"/>
      <c r="B514" s="158"/>
      <c r="C514" s="191" t="s">
        <v>923</v>
      </c>
      <c r="D514" s="189"/>
      <c r="E514" s="190">
        <v>20</v>
      </c>
      <c r="F514" s="159"/>
      <c r="G514" s="159"/>
      <c r="H514" s="159"/>
      <c r="I514" s="159"/>
      <c r="J514" s="159"/>
      <c r="K514" s="159"/>
      <c r="L514" s="159"/>
      <c r="M514" s="159"/>
      <c r="N514" s="159"/>
      <c r="O514" s="159"/>
      <c r="P514" s="159"/>
      <c r="Q514" s="159"/>
      <c r="R514" s="159"/>
      <c r="S514" s="159"/>
      <c r="T514" s="159"/>
      <c r="U514" s="159"/>
      <c r="V514" s="159"/>
      <c r="W514" s="159"/>
      <c r="X514" s="159"/>
      <c r="Y514" s="150"/>
      <c r="Z514" s="150"/>
      <c r="AA514" s="150"/>
      <c r="AB514" s="150"/>
      <c r="AC514" s="150"/>
      <c r="AD514" s="150"/>
      <c r="AE514" s="150"/>
      <c r="AF514" s="150"/>
      <c r="AG514" s="150" t="s">
        <v>334</v>
      </c>
      <c r="AH514" s="150">
        <v>0</v>
      </c>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row>
    <row r="515" spans="1:60" outlineLevel="1" x14ac:dyDescent="0.25">
      <c r="A515" s="157"/>
      <c r="B515" s="158"/>
      <c r="C515" s="191" t="s">
        <v>924</v>
      </c>
      <c r="D515" s="189"/>
      <c r="E515" s="190">
        <v>61.2</v>
      </c>
      <c r="F515" s="159"/>
      <c r="G515" s="159"/>
      <c r="H515" s="159"/>
      <c r="I515" s="159"/>
      <c r="J515" s="159"/>
      <c r="K515" s="159"/>
      <c r="L515" s="159"/>
      <c r="M515" s="159"/>
      <c r="N515" s="159"/>
      <c r="O515" s="159"/>
      <c r="P515" s="159"/>
      <c r="Q515" s="159"/>
      <c r="R515" s="159"/>
      <c r="S515" s="159"/>
      <c r="T515" s="159"/>
      <c r="U515" s="159"/>
      <c r="V515" s="159"/>
      <c r="W515" s="159"/>
      <c r="X515" s="159"/>
      <c r="Y515" s="150"/>
      <c r="Z515" s="150"/>
      <c r="AA515" s="150"/>
      <c r="AB515" s="150"/>
      <c r="AC515" s="150"/>
      <c r="AD515" s="150"/>
      <c r="AE515" s="150"/>
      <c r="AF515" s="150"/>
      <c r="AG515" s="150" t="s">
        <v>334</v>
      </c>
      <c r="AH515" s="150">
        <v>0</v>
      </c>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row>
    <row r="516" spans="1:60" outlineLevel="1" x14ac:dyDescent="0.25">
      <c r="A516" s="157"/>
      <c r="B516" s="158"/>
      <c r="C516" s="191" t="s">
        <v>925</v>
      </c>
      <c r="D516" s="189"/>
      <c r="E516" s="190">
        <v>6</v>
      </c>
      <c r="F516" s="159"/>
      <c r="G516" s="159"/>
      <c r="H516" s="159"/>
      <c r="I516" s="159"/>
      <c r="J516" s="159"/>
      <c r="K516" s="159"/>
      <c r="L516" s="159"/>
      <c r="M516" s="159"/>
      <c r="N516" s="159"/>
      <c r="O516" s="159"/>
      <c r="P516" s="159"/>
      <c r="Q516" s="159"/>
      <c r="R516" s="159"/>
      <c r="S516" s="159"/>
      <c r="T516" s="159"/>
      <c r="U516" s="159"/>
      <c r="V516" s="159"/>
      <c r="W516" s="159"/>
      <c r="X516" s="159"/>
      <c r="Y516" s="150"/>
      <c r="Z516" s="150"/>
      <c r="AA516" s="150"/>
      <c r="AB516" s="150"/>
      <c r="AC516" s="150"/>
      <c r="AD516" s="150"/>
      <c r="AE516" s="150"/>
      <c r="AF516" s="150"/>
      <c r="AG516" s="150" t="s">
        <v>334</v>
      </c>
      <c r="AH516" s="150">
        <v>0</v>
      </c>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row>
    <row r="517" spans="1:60" outlineLevel="1" x14ac:dyDescent="0.25">
      <c r="A517" s="157"/>
      <c r="B517" s="158"/>
      <c r="C517" s="191" t="s">
        <v>926</v>
      </c>
      <c r="D517" s="189"/>
      <c r="E517" s="190">
        <v>28.2</v>
      </c>
      <c r="F517" s="159"/>
      <c r="G517" s="159"/>
      <c r="H517" s="159"/>
      <c r="I517" s="159"/>
      <c r="J517" s="159"/>
      <c r="K517" s="159"/>
      <c r="L517" s="159"/>
      <c r="M517" s="159"/>
      <c r="N517" s="159"/>
      <c r="O517" s="159"/>
      <c r="P517" s="159"/>
      <c r="Q517" s="159"/>
      <c r="R517" s="159"/>
      <c r="S517" s="159"/>
      <c r="T517" s="159"/>
      <c r="U517" s="159"/>
      <c r="V517" s="159"/>
      <c r="W517" s="159"/>
      <c r="X517" s="159"/>
      <c r="Y517" s="150"/>
      <c r="Z517" s="150"/>
      <c r="AA517" s="150"/>
      <c r="AB517" s="150"/>
      <c r="AC517" s="150"/>
      <c r="AD517" s="150"/>
      <c r="AE517" s="150"/>
      <c r="AF517" s="150"/>
      <c r="AG517" s="150" t="s">
        <v>334</v>
      </c>
      <c r="AH517" s="150">
        <v>0</v>
      </c>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row>
    <row r="518" spans="1:60" outlineLevel="1" x14ac:dyDescent="0.25">
      <c r="A518" s="157"/>
      <c r="B518" s="158"/>
      <c r="C518" s="191" t="s">
        <v>927</v>
      </c>
      <c r="D518" s="189"/>
      <c r="E518" s="190">
        <v>20.25</v>
      </c>
      <c r="F518" s="159"/>
      <c r="G518" s="159"/>
      <c r="H518" s="159"/>
      <c r="I518" s="159"/>
      <c r="J518" s="159"/>
      <c r="K518" s="159"/>
      <c r="L518" s="159"/>
      <c r="M518" s="159"/>
      <c r="N518" s="159"/>
      <c r="O518" s="159"/>
      <c r="P518" s="159"/>
      <c r="Q518" s="159"/>
      <c r="R518" s="159"/>
      <c r="S518" s="159"/>
      <c r="T518" s="159"/>
      <c r="U518" s="159"/>
      <c r="V518" s="159"/>
      <c r="W518" s="159"/>
      <c r="X518" s="159"/>
      <c r="Y518" s="150"/>
      <c r="Z518" s="150"/>
      <c r="AA518" s="150"/>
      <c r="AB518" s="150"/>
      <c r="AC518" s="150"/>
      <c r="AD518" s="150"/>
      <c r="AE518" s="150"/>
      <c r="AF518" s="150"/>
      <c r="AG518" s="150" t="s">
        <v>334</v>
      </c>
      <c r="AH518" s="150">
        <v>0</v>
      </c>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row>
    <row r="519" spans="1:60" outlineLevel="1" x14ac:dyDescent="0.25">
      <c r="A519" s="157"/>
      <c r="B519" s="158"/>
      <c r="C519" s="191" t="s">
        <v>928</v>
      </c>
      <c r="D519" s="189"/>
      <c r="E519" s="190">
        <v>24.6</v>
      </c>
      <c r="F519" s="159"/>
      <c r="G519" s="159"/>
      <c r="H519" s="159"/>
      <c r="I519" s="159"/>
      <c r="J519" s="159"/>
      <c r="K519" s="159"/>
      <c r="L519" s="159"/>
      <c r="M519" s="159"/>
      <c r="N519" s="159"/>
      <c r="O519" s="159"/>
      <c r="P519" s="159"/>
      <c r="Q519" s="159"/>
      <c r="R519" s="159"/>
      <c r="S519" s="159"/>
      <c r="T519" s="159"/>
      <c r="U519" s="159"/>
      <c r="V519" s="159"/>
      <c r="W519" s="159"/>
      <c r="X519" s="159"/>
      <c r="Y519" s="150"/>
      <c r="Z519" s="150"/>
      <c r="AA519" s="150"/>
      <c r="AB519" s="150"/>
      <c r="AC519" s="150"/>
      <c r="AD519" s="150"/>
      <c r="AE519" s="150"/>
      <c r="AF519" s="150"/>
      <c r="AG519" s="150" t="s">
        <v>334</v>
      </c>
      <c r="AH519" s="150">
        <v>0</v>
      </c>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row>
    <row r="520" spans="1:60" outlineLevel="1" x14ac:dyDescent="0.25">
      <c r="A520" s="157"/>
      <c r="B520" s="158"/>
      <c r="C520" s="191" t="s">
        <v>929</v>
      </c>
      <c r="D520" s="189"/>
      <c r="E520" s="190">
        <v>30.6</v>
      </c>
      <c r="F520" s="159"/>
      <c r="G520" s="159"/>
      <c r="H520" s="159"/>
      <c r="I520" s="159"/>
      <c r="J520" s="159"/>
      <c r="K520" s="159"/>
      <c r="L520" s="159"/>
      <c r="M520" s="159"/>
      <c r="N520" s="159"/>
      <c r="O520" s="159"/>
      <c r="P520" s="159"/>
      <c r="Q520" s="159"/>
      <c r="R520" s="159"/>
      <c r="S520" s="159"/>
      <c r="T520" s="159"/>
      <c r="U520" s="159"/>
      <c r="V520" s="159"/>
      <c r="W520" s="159"/>
      <c r="X520" s="159"/>
      <c r="Y520" s="150"/>
      <c r="Z520" s="150"/>
      <c r="AA520" s="150"/>
      <c r="AB520" s="150"/>
      <c r="AC520" s="150"/>
      <c r="AD520" s="150"/>
      <c r="AE520" s="150"/>
      <c r="AF520" s="150"/>
      <c r="AG520" s="150" t="s">
        <v>334</v>
      </c>
      <c r="AH520" s="150">
        <v>0</v>
      </c>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row>
    <row r="521" spans="1:60" outlineLevel="1" x14ac:dyDescent="0.25">
      <c r="A521" s="157"/>
      <c r="B521" s="158"/>
      <c r="C521" s="191" t="s">
        <v>930</v>
      </c>
      <c r="D521" s="189"/>
      <c r="E521" s="190">
        <v>6.65</v>
      </c>
      <c r="F521" s="159"/>
      <c r="G521" s="159"/>
      <c r="H521" s="159"/>
      <c r="I521" s="159"/>
      <c r="J521" s="159"/>
      <c r="K521" s="159"/>
      <c r="L521" s="159"/>
      <c r="M521" s="159"/>
      <c r="N521" s="159"/>
      <c r="O521" s="159"/>
      <c r="P521" s="159"/>
      <c r="Q521" s="159"/>
      <c r="R521" s="159"/>
      <c r="S521" s="159"/>
      <c r="T521" s="159"/>
      <c r="U521" s="159"/>
      <c r="V521" s="159"/>
      <c r="W521" s="159"/>
      <c r="X521" s="159"/>
      <c r="Y521" s="150"/>
      <c r="Z521" s="150"/>
      <c r="AA521" s="150"/>
      <c r="AB521" s="150"/>
      <c r="AC521" s="150"/>
      <c r="AD521" s="150"/>
      <c r="AE521" s="150"/>
      <c r="AF521" s="150"/>
      <c r="AG521" s="150" t="s">
        <v>334</v>
      </c>
      <c r="AH521" s="150">
        <v>0</v>
      </c>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row>
    <row r="522" spans="1:60" outlineLevel="1" x14ac:dyDescent="0.25">
      <c r="A522" s="157"/>
      <c r="B522" s="158"/>
      <c r="C522" s="191" t="s">
        <v>931</v>
      </c>
      <c r="D522" s="189"/>
      <c r="E522" s="190">
        <v>24.75</v>
      </c>
      <c r="F522" s="159"/>
      <c r="G522" s="159"/>
      <c r="H522" s="159"/>
      <c r="I522" s="159"/>
      <c r="J522" s="159"/>
      <c r="K522" s="159"/>
      <c r="L522" s="159"/>
      <c r="M522" s="159"/>
      <c r="N522" s="159"/>
      <c r="O522" s="159"/>
      <c r="P522" s="159"/>
      <c r="Q522" s="159"/>
      <c r="R522" s="159"/>
      <c r="S522" s="159"/>
      <c r="T522" s="159"/>
      <c r="U522" s="159"/>
      <c r="V522" s="159"/>
      <c r="W522" s="159"/>
      <c r="X522" s="159"/>
      <c r="Y522" s="150"/>
      <c r="Z522" s="150"/>
      <c r="AA522" s="150"/>
      <c r="AB522" s="150"/>
      <c r="AC522" s="150"/>
      <c r="AD522" s="150"/>
      <c r="AE522" s="150"/>
      <c r="AF522" s="150"/>
      <c r="AG522" s="150" t="s">
        <v>334</v>
      </c>
      <c r="AH522" s="150">
        <v>0</v>
      </c>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row>
    <row r="523" spans="1:60" outlineLevel="1" x14ac:dyDescent="0.25">
      <c r="A523" s="157"/>
      <c r="B523" s="158"/>
      <c r="C523" s="191" t="s">
        <v>932</v>
      </c>
      <c r="D523" s="189"/>
      <c r="E523" s="190">
        <v>12</v>
      </c>
      <c r="F523" s="159"/>
      <c r="G523" s="159"/>
      <c r="H523" s="159"/>
      <c r="I523" s="159"/>
      <c r="J523" s="159"/>
      <c r="K523" s="159"/>
      <c r="L523" s="159"/>
      <c r="M523" s="159"/>
      <c r="N523" s="159"/>
      <c r="O523" s="159"/>
      <c r="P523" s="159"/>
      <c r="Q523" s="159"/>
      <c r="R523" s="159"/>
      <c r="S523" s="159"/>
      <c r="T523" s="159"/>
      <c r="U523" s="159"/>
      <c r="V523" s="159"/>
      <c r="W523" s="159"/>
      <c r="X523" s="159"/>
      <c r="Y523" s="150"/>
      <c r="Z523" s="150"/>
      <c r="AA523" s="150"/>
      <c r="AB523" s="150"/>
      <c r="AC523" s="150"/>
      <c r="AD523" s="150"/>
      <c r="AE523" s="150"/>
      <c r="AF523" s="150"/>
      <c r="AG523" s="150" t="s">
        <v>334</v>
      </c>
      <c r="AH523" s="150">
        <v>0</v>
      </c>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row>
    <row r="524" spans="1:60" outlineLevel="1" x14ac:dyDescent="0.25">
      <c r="A524" s="167">
        <v>187</v>
      </c>
      <c r="B524" s="168" t="s">
        <v>933</v>
      </c>
      <c r="C524" s="177" t="s">
        <v>934</v>
      </c>
      <c r="D524" s="169" t="s">
        <v>288</v>
      </c>
      <c r="E524" s="170">
        <v>16.3</v>
      </c>
      <c r="F524" s="171">
        <f>H524+J524</f>
        <v>0</v>
      </c>
      <c r="G524" s="171">
        <f>ROUND(E524*F524,2)</f>
        <v>0</v>
      </c>
      <c r="H524" s="172"/>
      <c r="I524" s="171">
        <f>ROUND(E524*H524,2)</f>
        <v>0</v>
      </c>
      <c r="J524" s="172"/>
      <c r="K524" s="171">
        <f>ROUND(E524*J524,2)</f>
        <v>0</v>
      </c>
      <c r="L524" s="171">
        <v>15</v>
      </c>
      <c r="M524" s="173">
        <f>G524*(1+L524/100)</f>
        <v>0</v>
      </c>
      <c r="N524" s="159">
        <v>1.6000000000000001E-4</v>
      </c>
      <c r="O524" s="159">
        <f>ROUND(E524*N524,2)</f>
        <v>0</v>
      </c>
      <c r="P524" s="159">
        <v>0</v>
      </c>
      <c r="Q524" s="159">
        <f>ROUND(E524*P524,2)</f>
        <v>0</v>
      </c>
      <c r="R524" s="159"/>
      <c r="S524" s="159" t="s">
        <v>223</v>
      </c>
      <c r="T524" s="159" t="s">
        <v>224</v>
      </c>
      <c r="U524" s="159">
        <v>0.24399999999999999</v>
      </c>
      <c r="V524" s="159">
        <f>ROUND(E524*U524,2)</f>
        <v>3.98</v>
      </c>
      <c r="W524" s="159"/>
      <c r="X524" s="159" t="s">
        <v>268</v>
      </c>
      <c r="Y524" s="150"/>
      <c r="Z524" s="150"/>
      <c r="AA524" s="150"/>
      <c r="AB524" s="150"/>
      <c r="AC524" s="150"/>
      <c r="AD524" s="150"/>
      <c r="AE524" s="150"/>
      <c r="AF524" s="150"/>
      <c r="AG524" s="150" t="s">
        <v>332</v>
      </c>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row>
    <row r="525" spans="1:60" outlineLevel="1" x14ac:dyDescent="0.25">
      <c r="A525" s="157"/>
      <c r="B525" s="158"/>
      <c r="C525" s="191" t="s">
        <v>935</v>
      </c>
      <c r="D525" s="189"/>
      <c r="E525" s="190">
        <v>16.3</v>
      </c>
      <c r="F525" s="159"/>
      <c r="G525" s="159"/>
      <c r="H525" s="159"/>
      <c r="I525" s="159"/>
      <c r="J525" s="159"/>
      <c r="K525" s="159"/>
      <c r="L525" s="159"/>
      <c r="M525" s="159"/>
      <c r="N525" s="159"/>
      <c r="O525" s="159"/>
      <c r="P525" s="159"/>
      <c r="Q525" s="159"/>
      <c r="R525" s="159"/>
      <c r="S525" s="159"/>
      <c r="T525" s="159"/>
      <c r="U525" s="159"/>
      <c r="V525" s="159"/>
      <c r="W525" s="159"/>
      <c r="X525" s="159"/>
      <c r="Y525" s="150"/>
      <c r="Z525" s="150"/>
      <c r="AA525" s="150"/>
      <c r="AB525" s="150"/>
      <c r="AC525" s="150"/>
      <c r="AD525" s="150"/>
      <c r="AE525" s="150"/>
      <c r="AF525" s="150"/>
      <c r="AG525" s="150" t="s">
        <v>334</v>
      </c>
      <c r="AH525" s="150">
        <v>0</v>
      </c>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row>
    <row r="526" spans="1:60" outlineLevel="1" x14ac:dyDescent="0.25">
      <c r="A526" s="181">
        <v>188</v>
      </c>
      <c r="B526" s="182" t="s">
        <v>936</v>
      </c>
      <c r="C526" s="188" t="s">
        <v>2139</v>
      </c>
      <c r="D526" s="183" t="s">
        <v>318</v>
      </c>
      <c r="E526" s="184">
        <v>26.07</v>
      </c>
      <c r="F526" s="185">
        <f>H526+J526</f>
        <v>0</v>
      </c>
      <c r="G526" s="185">
        <f>ROUND(E526*F526,2)</f>
        <v>0</v>
      </c>
      <c r="H526" s="186"/>
      <c r="I526" s="185">
        <f>ROUND(E526*H526,2)</f>
        <v>0</v>
      </c>
      <c r="J526" s="186"/>
      <c r="K526" s="185">
        <f>ROUND(E526*J526,2)</f>
        <v>0</v>
      </c>
      <c r="L526" s="185">
        <v>15</v>
      </c>
      <c r="M526" s="187">
        <f>G526*(1+L526/100)</f>
        <v>0</v>
      </c>
      <c r="N526" s="159">
        <v>6.0000000000000002E-5</v>
      </c>
      <c r="O526" s="159">
        <f>ROUND(E526*N526,2)</f>
        <v>0</v>
      </c>
      <c r="P526" s="159">
        <v>0</v>
      </c>
      <c r="Q526" s="159">
        <f>ROUND(E526*P526,2)</f>
        <v>0</v>
      </c>
      <c r="R526" s="159"/>
      <c r="S526" s="159" t="s">
        <v>223</v>
      </c>
      <c r="T526" s="159" t="s">
        <v>224</v>
      </c>
      <c r="U526" s="159">
        <v>0.20791999999999999</v>
      </c>
      <c r="V526" s="159">
        <f>ROUND(E526*U526,2)</f>
        <v>5.42</v>
      </c>
      <c r="W526" s="159"/>
      <c r="X526" s="159" t="s">
        <v>268</v>
      </c>
      <c r="Y526" s="150"/>
      <c r="Z526" s="150"/>
      <c r="AA526" s="150"/>
      <c r="AB526" s="150"/>
      <c r="AC526" s="150"/>
      <c r="AD526" s="150"/>
      <c r="AE526" s="150"/>
      <c r="AF526" s="150"/>
      <c r="AG526" s="150" t="s">
        <v>332</v>
      </c>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row>
    <row r="527" spans="1:60" ht="20.399999999999999" outlineLevel="1" x14ac:dyDescent="0.25">
      <c r="A527" s="167">
        <v>189</v>
      </c>
      <c r="B527" s="168" t="s">
        <v>937</v>
      </c>
      <c r="C527" s="177" t="s">
        <v>938</v>
      </c>
      <c r="D527" s="169" t="s">
        <v>318</v>
      </c>
      <c r="E527" s="170">
        <v>171.55</v>
      </c>
      <c r="F527" s="171">
        <f>H527+J527</f>
        <v>0</v>
      </c>
      <c r="G527" s="171">
        <f>ROUND(E527*F527,2)</f>
        <v>0</v>
      </c>
      <c r="H527" s="172"/>
      <c r="I527" s="171">
        <f>ROUND(E527*H527,2)</f>
        <v>0</v>
      </c>
      <c r="J527" s="172"/>
      <c r="K527" s="171">
        <f>ROUND(E527*J527,2)</f>
        <v>0</v>
      </c>
      <c r="L527" s="171">
        <v>15</v>
      </c>
      <c r="M527" s="173">
        <f>G527*(1+L527/100)</f>
        <v>0</v>
      </c>
      <c r="N527" s="159">
        <v>7.2999999999999996E-4</v>
      </c>
      <c r="O527" s="159">
        <f>ROUND(E527*N527,2)</f>
        <v>0.13</v>
      </c>
      <c r="P527" s="159">
        <v>0</v>
      </c>
      <c r="Q527" s="159">
        <f>ROUND(E527*P527,2)</f>
        <v>0</v>
      </c>
      <c r="R527" s="159"/>
      <c r="S527" s="159" t="s">
        <v>223</v>
      </c>
      <c r="T527" s="159" t="s">
        <v>224</v>
      </c>
      <c r="U527" s="159">
        <v>0.313</v>
      </c>
      <c r="V527" s="159">
        <f>ROUND(E527*U527,2)</f>
        <v>53.7</v>
      </c>
      <c r="W527" s="159"/>
      <c r="X527" s="159" t="s">
        <v>268</v>
      </c>
      <c r="Y527" s="150"/>
      <c r="Z527" s="150"/>
      <c r="AA527" s="150"/>
      <c r="AB527" s="150"/>
      <c r="AC527" s="150"/>
      <c r="AD527" s="150"/>
      <c r="AE527" s="150"/>
      <c r="AF527" s="150"/>
      <c r="AG527" s="150" t="s">
        <v>332</v>
      </c>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row>
    <row r="528" spans="1:60" outlineLevel="1" x14ac:dyDescent="0.25">
      <c r="A528" s="157"/>
      <c r="B528" s="158"/>
      <c r="C528" s="191" t="s">
        <v>939</v>
      </c>
      <c r="D528" s="189"/>
      <c r="E528" s="190">
        <v>21</v>
      </c>
      <c r="F528" s="159"/>
      <c r="G528" s="159"/>
      <c r="H528" s="159"/>
      <c r="I528" s="159"/>
      <c r="J528" s="159"/>
      <c r="K528" s="159"/>
      <c r="L528" s="159"/>
      <c r="M528" s="159"/>
      <c r="N528" s="159"/>
      <c r="O528" s="159"/>
      <c r="P528" s="159"/>
      <c r="Q528" s="159"/>
      <c r="R528" s="159"/>
      <c r="S528" s="159"/>
      <c r="T528" s="159"/>
      <c r="U528" s="159"/>
      <c r="V528" s="159"/>
      <c r="W528" s="159"/>
      <c r="X528" s="159"/>
      <c r="Y528" s="150"/>
      <c r="Z528" s="150"/>
      <c r="AA528" s="150"/>
      <c r="AB528" s="150"/>
      <c r="AC528" s="150"/>
      <c r="AD528" s="150"/>
      <c r="AE528" s="150"/>
      <c r="AF528" s="150"/>
      <c r="AG528" s="150" t="s">
        <v>334</v>
      </c>
      <c r="AH528" s="150">
        <v>0</v>
      </c>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row>
    <row r="529" spans="1:60" outlineLevel="1" x14ac:dyDescent="0.25">
      <c r="A529" s="157"/>
      <c r="B529" s="158"/>
      <c r="C529" s="191" t="s">
        <v>940</v>
      </c>
      <c r="D529" s="189"/>
      <c r="E529" s="190">
        <v>60.39</v>
      </c>
      <c r="F529" s="159"/>
      <c r="G529" s="159"/>
      <c r="H529" s="159"/>
      <c r="I529" s="159"/>
      <c r="J529" s="159"/>
      <c r="K529" s="159"/>
      <c r="L529" s="159"/>
      <c r="M529" s="159"/>
      <c r="N529" s="159"/>
      <c r="O529" s="159"/>
      <c r="P529" s="159"/>
      <c r="Q529" s="159"/>
      <c r="R529" s="159"/>
      <c r="S529" s="159"/>
      <c r="T529" s="159"/>
      <c r="U529" s="159"/>
      <c r="V529" s="159"/>
      <c r="W529" s="159"/>
      <c r="X529" s="159"/>
      <c r="Y529" s="150"/>
      <c r="Z529" s="150"/>
      <c r="AA529" s="150"/>
      <c r="AB529" s="150"/>
      <c r="AC529" s="150"/>
      <c r="AD529" s="150"/>
      <c r="AE529" s="150"/>
      <c r="AF529" s="150"/>
      <c r="AG529" s="150" t="s">
        <v>334</v>
      </c>
      <c r="AH529" s="150">
        <v>0</v>
      </c>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row>
    <row r="530" spans="1:60" outlineLevel="1" x14ac:dyDescent="0.25">
      <c r="A530" s="157"/>
      <c r="B530" s="158"/>
      <c r="C530" s="191" t="s">
        <v>941</v>
      </c>
      <c r="D530" s="189"/>
      <c r="E530" s="190">
        <v>65.739999999999995</v>
      </c>
      <c r="F530" s="159"/>
      <c r="G530" s="159"/>
      <c r="H530" s="159"/>
      <c r="I530" s="159"/>
      <c r="J530" s="159"/>
      <c r="K530" s="159"/>
      <c r="L530" s="159"/>
      <c r="M530" s="159"/>
      <c r="N530" s="159"/>
      <c r="O530" s="159"/>
      <c r="P530" s="159"/>
      <c r="Q530" s="159"/>
      <c r="R530" s="159"/>
      <c r="S530" s="159"/>
      <c r="T530" s="159"/>
      <c r="U530" s="159"/>
      <c r="V530" s="159"/>
      <c r="W530" s="159"/>
      <c r="X530" s="159"/>
      <c r="Y530" s="150"/>
      <c r="Z530" s="150"/>
      <c r="AA530" s="150"/>
      <c r="AB530" s="150"/>
      <c r="AC530" s="150"/>
      <c r="AD530" s="150"/>
      <c r="AE530" s="150"/>
      <c r="AF530" s="150"/>
      <c r="AG530" s="150" t="s">
        <v>334</v>
      </c>
      <c r="AH530" s="150">
        <v>0</v>
      </c>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row>
    <row r="531" spans="1:60" outlineLevel="1" x14ac:dyDescent="0.25">
      <c r="A531" s="157"/>
      <c r="B531" s="158"/>
      <c r="C531" s="191" t="s">
        <v>2143</v>
      </c>
      <c r="D531" s="189"/>
      <c r="E531" s="190">
        <v>16.5</v>
      </c>
      <c r="F531" s="159"/>
      <c r="G531" s="159"/>
      <c r="H531" s="159"/>
      <c r="I531" s="159"/>
      <c r="J531" s="159"/>
      <c r="K531" s="159"/>
      <c r="L531" s="159"/>
      <c r="M531" s="159"/>
      <c r="N531" s="159"/>
      <c r="O531" s="159"/>
      <c r="P531" s="159"/>
      <c r="Q531" s="159"/>
      <c r="R531" s="159"/>
      <c r="S531" s="159"/>
      <c r="T531" s="159"/>
      <c r="U531" s="159"/>
      <c r="V531" s="159"/>
      <c r="W531" s="159"/>
      <c r="X531" s="159"/>
      <c r="Y531" s="150"/>
      <c r="Z531" s="150"/>
      <c r="AA531" s="150"/>
      <c r="AB531" s="150"/>
      <c r="AC531" s="150"/>
      <c r="AD531" s="150"/>
      <c r="AE531" s="150"/>
      <c r="AF531" s="150"/>
      <c r="AG531" s="150"/>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row>
    <row r="532" spans="1:60" outlineLevel="1" x14ac:dyDescent="0.25">
      <c r="A532" s="157"/>
      <c r="B532" s="158"/>
      <c r="C532" s="191" t="s">
        <v>2144</v>
      </c>
      <c r="D532" s="189"/>
      <c r="E532" s="190">
        <v>7.92</v>
      </c>
      <c r="F532" s="159"/>
      <c r="G532" s="159"/>
      <c r="H532" s="159"/>
      <c r="I532" s="159"/>
      <c r="J532" s="159"/>
      <c r="K532" s="159"/>
      <c r="L532" s="159"/>
      <c r="M532" s="159"/>
      <c r="N532" s="159"/>
      <c r="O532" s="159"/>
      <c r="P532" s="159"/>
      <c r="Q532" s="159"/>
      <c r="R532" s="159"/>
      <c r="S532" s="159"/>
      <c r="T532" s="159"/>
      <c r="U532" s="159"/>
      <c r="V532" s="159"/>
      <c r="W532" s="159"/>
      <c r="X532" s="159"/>
      <c r="Y532" s="150"/>
      <c r="Z532" s="150"/>
      <c r="AA532" s="150"/>
      <c r="AB532" s="150"/>
      <c r="AC532" s="150"/>
      <c r="AD532" s="150"/>
      <c r="AE532" s="150"/>
      <c r="AF532" s="150"/>
      <c r="AG532" s="150"/>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row>
    <row r="533" spans="1:60" ht="20.399999999999999" outlineLevel="1" x14ac:dyDescent="0.25">
      <c r="A533" s="167">
        <v>190</v>
      </c>
      <c r="B533" s="168" t="s">
        <v>942</v>
      </c>
      <c r="C533" s="177" t="s">
        <v>943</v>
      </c>
      <c r="D533" s="169" t="s">
        <v>318</v>
      </c>
      <c r="E533" s="170">
        <v>389.11</v>
      </c>
      <c r="F533" s="171">
        <f>H533+J533</f>
        <v>0</v>
      </c>
      <c r="G533" s="171">
        <f>ROUND(E533*F533,2)</f>
        <v>0</v>
      </c>
      <c r="H533" s="172"/>
      <c r="I533" s="171">
        <f>ROUND(E533*H533,2)</f>
        <v>0</v>
      </c>
      <c r="J533" s="172"/>
      <c r="K533" s="171">
        <f>ROUND(E533*J533,2)</f>
        <v>0</v>
      </c>
      <c r="L533" s="171">
        <v>15</v>
      </c>
      <c r="M533" s="173">
        <f>G533*(1+L533/100)</f>
        <v>0</v>
      </c>
      <c r="N533" s="159">
        <v>8.0000000000000007E-5</v>
      </c>
      <c r="O533" s="159">
        <f>ROUND(E533*N533,2)</f>
        <v>0.03</v>
      </c>
      <c r="P533" s="159">
        <v>0</v>
      </c>
      <c r="Q533" s="159">
        <f>ROUND(E533*P533,2)</f>
        <v>0</v>
      </c>
      <c r="R533" s="159"/>
      <c r="S533" s="159" t="s">
        <v>223</v>
      </c>
      <c r="T533" s="159" t="s">
        <v>224</v>
      </c>
      <c r="U533" s="159">
        <v>0.25</v>
      </c>
      <c r="V533" s="159">
        <f>ROUND(E533*U533,2)</f>
        <v>97.28</v>
      </c>
      <c r="W533" s="159"/>
      <c r="X533" s="159" t="s">
        <v>268</v>
      </c>
      <c r="Y533" s="150"/>
      <c r="Z533" s="150"/>
      <c r="AA533" s="150"/>
      <c r="AB533" s="150"/>
      <c r="AC533" s="150"/>
      <c r="AD533" s="150"/>
      <c r="AE533" s="150"/>
      <c r="AF533" s="150"/>
      <c r="AG533" s="150" t="s">
        <v>597</v>
      </c>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row>
    <row r="534" spans="1:60" outlineLevel="1" x14ac:dyDescent="0.25">
      <c r="A534" s="157"/>
      <c r="B534" s="158"/>
      <c r="C534" s="191" t="s">
        <v>586</v>
      </c>
      <c r="D534" s="189"/>
      <c r="E534" s="190">
        <v>180.55</v>
      </c>
      <c r="F534" s="159"/>
      <c r="G534" s="159"/>
      <c r="H534" s="159"/>
      <c r="I534" s="159"/>
      <c r="J534" s="159"/>
      <c r="K534" s="159"/>
      <c r="L534" s="159"/>
      <c r="M534" s="159"/>
      <c r="N534" s="159"/>
      <c r="O534" s="159"/>
      <c r="P534" s="159"/>
      <c r="Q534" s="159"/>
      <c r="R534" s="159"/>
      <c r="S534" s="159"/>
      <c r="T534" s="159"/>
      <c r="U534" s="159"/>
      <c r="V534" s="159"/>
      <c r="W534" s="159"/>
      <c r="X534" s="159"/>
      <c r="Y534" s="150"/>
      <c r="Z534" s="150"/>
      <c r="AA534" s="150"/>
      <c r="AB534" s="150"/>
      <c r="AC534" s="150"/>
      <c r="AD534" s="150"/>
      <c r="AE534" s="150"/>
      <c r="AF534" s="150"/>
      <c r="AG534" s="150" t="s">
        <v>334</v>
      </c>
      <c r="AH534" s="150">
        <v>0</v>
      </c>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row>
    <row r="535" spans="1:60" outlineLevel="1" x14ac:dyDescent="0.25">
      <c r="A535" s="157"/>
      <c r="B535" s="158"/>
      <c r="C535" s="191" t="s">
        <v>944</v>
      </c>
      <c r="D535" s="189"/>
      <c r="E535" s="190">
        <v>156.9</v>
      </c>
      <c r="F535" s="159"/>
      <c r="G535" s="159"/>
      <c r="H535" s="159"/>
      <c r="I535" s="159"/>
      <c r="J535" s="159"/>
      <c r="K535" s="159"/>
      <c r="L535" s="159"/>
      <c r="M535" s="159"/>
      <c r="N535" s="159"/>
      <c r="O535" s="159"/>
      <c r="P535" s="159"/>
      <c r="Q535" s="159"/>
      <c r="R535" s="159"/>
      <c r="S535" s="159"/>
      <c r="T535" s="159"/>
      <c r="U535" s="159"/>
      <c r="V535" s="159"/>
      <c r="W535" s="159"/>
      <c r="X535" s="159"/>
      <c r="Y535" s="150"/>
      <c r="Z535" s="150"/>
      <c r="AA535" s="150"/>
      <c r="AB535" s="150"/>
      <c r="AC535" s="150"/>
      <c r="AD535" s="150"/>
      <c r="AE535" s="150"/>
      <c r="AF535" s="150"/>
      <c r="AG535" s="150" t="s">
        <v>334</v>
      </c>
      <c r="AH535" s="150">
        <v>0</v>
      </c>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row>
    <row r="536" spans="1:60" outlineLevel="1" x14ac:dyDescent="0.25">
      <c r="A536" s="157"/>
      <c r="B536" s="158"/>
      <c r="C536" s="191" t="s">
        <v>2140</v>
      </c>
      <c r="D536" s="189"/>
      <c r="E536" s="190">
        <v>11.247999999999999</v>
      </c>
      <c r="F536" s="159"/>
      <c r="G536" s="159"/>
      <c r="H536" s="159"/>
      <c r="I536" s="159"/>
      <c r="J536" s="159"/>
      <c r="K536" s="159"/>
      <c r="L536" s="159"/>
      <c r="M536" s="159"/>
      <c r="N536" s="159"/>
      <c r="O536" s="159"/>
      <c r="P536" s="159"/>
      <c r="Q536" s="159"/>
      <c r="R536" s="159"/>
      <c r="S536" s="159"/>
      <c r="T536" s="159"/>
      <c r="U536" s="159"/>
      <c r="V536" s="159"/>
      <c r="W536" s="159"/>
      <c r="X536" s="159"/>
      <c r="Y536" s="150"/>
      <c r="Z536" s="150"/>
      <c r="AA536" s="150"/>
      <c r="AB536" s="150"/>
      <c r="AC536" s="150"/>
      <c r="AD536" s="150"/>
      <c r="AE536" s="150"/>
      <c r="AF536" s="150"/>
      <c r="AG536" s="150" t="s">
        <v>334</v>
      </c>
      <c r="AH536" s="150">
        <v>0</v>
      </c>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row>
    <row r="537" spans="1:60" outlineLevel="1" x14ac:dyDescent="0.25">
      <c r="A537" s="157"/>
      <c r="B537" s="158"/>
      <c r="C537" s="191" t="s">
        <v>2141</v>
      </c>
      <c r="D537" s="189"/>
      <c r="E537" s="190">
        <v>35.881999999999998</v>
      </c>
      <c r="F537" s="159"/>
      <c r="G537" s="159"/>
      <c r="H537" s="159"/>
      <c r="I537" s="159"/>
      <c r="J537" s="159"/>
      <c r="K537" s="159"/>
      <c r="L537" s="159"/>
      <c r="M537" s="159"/>
      <c r="N537" s="159"/>
      <c r="O537" s="159"/>
      <c r="P537" s="159"/>
      <c r="Q537" s="159"/>
      <c r="R537" s="159"/>
      <c r="S537" s="159"/>
      <c r="T537" s="159"/>
      <c r="U537" s="159"/>
      <c r="V537" s="159"/>
      <c r="W537" s="159"/>
      <c r="X537" s="159"/>
      <c r="Y537" s="150"/>
      <c r="Z537" s="150"/>
      <c r="AA537" s="150"/>
      <c r="AB537" s="150"/>
      <c r="AC537" s="150"/>
      <c r="AD537" s="150"/>
      <c r="AE537" s="150"/>
      <c r="AF537" s="150"/>
      <c r="AG537" s="150" t="s">
        <v>334</v>
      </c>
      <c r="AH537" s="150">
        <v>0</v>
      </c>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row>
    <row r="538" spans="1:60" outlineLevel="1" x14ac:dyDescent="0.25">
      <c r="A538" s="157"/>
      <c r="B538" s="158"/>
      <c r="C538" s="191" t="s">
        <v>2142</v>
      </c>
      <c r="D538" s="189"/>
      <c r="E538" s="190">
        <v>4.53</v>
      </c>
      <c r="F538" s="159"/>
      <c r="G538" s="159"/>
      <c r="H538" s="159"/>
      <c r="I538" s="159"/>
      <c r="J538" s="159"/>
      <c r="K538" s="159"/>
      <c r="L538" s="159"/>
      <c r="M538" s="159"/>
      <c r="N538" s="159"/>
      <c r="O538" s="159"/>
      <c r="P538" s="159"/>
      <c r="Q538" s="159"/>
      <c r="R538" s="159"/>
      <c r="S538" s="159"/>
      <c r="T538" s="159"/>
      <c r="U538" s="159"/>
      <c r="V538" s="159"/>
      <c r="W538" s="159"/>
      <c r="X538" s="159"/>
      <c r="Y538" s="150"/>
      <c r="Z538" s="150"/>
      <c r="AA538" s="150"/>
      <c r="AB538" s="150"/>
      <c r="AC538" s="150"/>
      <c r="AD538" s="150"/>
      <c r="AE538" s="150"/>
      <c r="AF538" s="150"/>
      <c r="AG538" s="150" t="s">
        <v>334</v>
      </c>
      <c r="AH538" s="150">
        <v>0</v>
      </c>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row>
    <row r="539" spans="1:60" ht="20.399999999999999" outlineLevel="1" x14ac:dyDescent="0.25">
      <c r="A539" s="167">
        <v>191</v>
      </c>
      <c r="B539" s="168" t="s">
        <v>945</v>
      </c>
      <c r="C539" s="177" t="s">
        <v>946</v>
      </c>
      <c r="D539" s="169" t="s">
        <v>318</v>
      </c>
      <c r="E539" s="170">
        <v>39.4</v>
      </c>
      <c r="F539" s="171">
        <f>H539+J539</f>
        <v>0</v>
      </c>
      <c r="G539" s="171">
        <f>ROUND(E539*F539,2)</f>
        <v>0</v>
      </c>
      <c r="H539" s="172"/>
      <c r="I539" s="171">
        <f>ROUND(E539*H539,2)</f>
        <v>0</v>
      </c>
      <c r="J539" s="172"/>
      <c r="K539" s="171">
        <f>ROUND(E539*J539,2)</f>
        <v>0</v>
      </c>
      <c r="L539" s="171">
        <v>15</v>
      </c>
      <c r="M539" s="173">
        <f>G539*(1+L539/100)</f>
        <v>0</v>
      </c>
      <c r="N539" s="159">
        <v>0</v>
      </c>
      <c r="O539" s="159">
        <f>ROUND(E539*N539,2)</f>
        <v>0</v>
      </c>
      <c r="P539" s="159">
        <v>0</v>
      </c>
      <c r="Q539" s="159">
        <f>ROUND(E539*P539,2)</f>
        <v>0</v>
      </c>
      <c r="R539" s="159"/>
      <c r="S539" s="159" t="s">
        <v>223</v>
      </c>
      <c r="T539" s="159" t="s">
        <v>224</v>
      </c>
      <c r="U539" s="159">
        <v>0.70399999999999996</v>
      </c>
      <c r="V539" s="159">
        <f>ROUND(E539*U539,2)</f>
        <v>27.74</v>
      </c>
      <c r="W539" s="159"/>
      <c r="X539" s="159" t="s">
        <v>268</v>
      </c>
      <c r="Y539" s="150"/>
      <c r="Z539" s="150"/>
      <c r="AA539" s="150"/>
      <c r="AB539" s="150"/>
      <c r="AC539" s="150"/>
      <c r="AD539" s="150"/>
      <c r="AE539" s="150"/>
      <c r="AF539" s="150"/>
      <c r="AG539" s="150" t="s">
        <v>332</v>
      </c>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row>
    <row r="540" spans="1:60" outlineLevel="1" x14ac:dyDescent="0.25">
      <c r="A540" s="157"/>
      <c r="B540" s="158"/>
      <c r="C540" s="191" t="s">
        <v>947</v>
      </c>
      <c r="D540" s="189"/>
      <c r="E540" s="190">
        <v>39.4</v>
      </c>
      <c r="F540" s="159"/>
      <c r="G540" s="159"/>
      <c r="H540" s="159"/>
      <c r="I540" s="159"/>
      <c r="J540" s="159"/>
      <c r="K540" s="159"/>
      <c r="L540" s="159"/>
      <c r="M540" s="159"/>
      <c r="N540" s="159"/>
      <c r="O540" s="159"/>
      <c r="P540" s="159"/>
      <c r="Q540" s="159"/>
      <c r="R540" s="159"/>
      <c r="S540" s="159"/>
      <c r="T540" s="159"/>
      <c r="U540" s="159"/>
      <c r="V540" s="159"/>
      <c r="W540" s="159"/>
      <c r="X540" s="159"/>
      <c r="Y540" s="150"/>
      <c r="Z540" s="150"/>
      <c r="AA540" s="150"/>
      <c r="AB540" s="150"/>
      <c r="AC540" s="150"/>
      <c r="AD540" s="150"/>
      <c r="AE540" s="150"/>
      <c r="AF540" s="150"/>
      <c r="AG540" s="150" t="s">
        <v>334</v>
      </c>
      <c r="AH540" s="150">
        <v>0</v>
      </c>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row>
    <row r="541" spans="1:60" ht="20.399999999999999" outlineLevel="1" x14ac:dyDescent="0.25">
      <c r="A541" s="167">
        <v>192</v>
      </c>
      <c r="B541" s="168" t="s">
        <v>948</v>
      </c>
      <c r="C541" s="177" t="s">
        <v>949</v>
      </c>
      <c r="D541" s="169" t="s">
        <v>318</v>
      </c>
      <c r="E541" s="170">
        <v>13.8</v>
      </c>
      <c r="F541" s="171">
        <f>H541+J541</f>
        <v>0</v>
      </c>
      <c r="G541" s="171">
        <f>ROUND(E541*F541,2)</f>
        <v>0</v>
      </c>
      <c r="H541" s="172"/>
      <c r="I541" s="171">
        <f>ROUND(E541*H541,2)</f>
        <v>0</v>
      </c>
      <c r="J541" s="172"/>
      <c r="K541" s="171">
        <f>ROUND(E541*J541,2)</f>
        <v>0</v>
      </c>
      <c r="L541" s="171">
        <v>15</v>
      </c>
      <c r="M541" s="173">
        <f>G541*(1+L541/100)</f>
        <v>0</v>
      </c>
      <c r="N541" s="159">
        <v>0</v>
      </c>
      <c r="O541" s="159">
        <f>ROUND(E541*N541,2)</f>
        <v>0</v>
      </c>
      <c r="P541" s="159">
        <v>0</v>
      </c>
      <c r="Q541" s="159">
        <f>ROUND(E541*P541,2)</f>
        <v>0</v>
      </c>
      <c r="R541" s="159"/>
      <c r="S541" s="159" t="s">
        <v>223</v>
      </c>
      <c r="T541" s="159" t="s">
        <v>224</v>
      </c>
      <c r="U541" s="159">
        <v>0.55600000000000005</v>
      </c>
      <c r="V541" s="159">
        <f>ROUND(E541*U541,2)</f>
        <v>7.67</v>
      </c>
      <c r="W541" s="159"/>
      <c r="X541" s="159" t="s">
        <v>268</v>
      </c>
      <c r="Y541" s="150"/>
      <c r="Z541" s="150"/>
      <c r="AA541" s="150"/>
      <c r="AB541" s="150"/>
      <c r="AC541" s="150"/>
      <c r="AD541" s="150"/>
      <c r="AE541" s="150"/>
      <c r="AF541" s="150"/>
      <c r="AG541" s="150" t="s">
        <v>332</v>
      </c>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row>
    <row r="542" spans="1:60" outlineLevel="1" x14ac:dyDescent="0.25">
      <c r="A542" s="157"/>
      <c r="B542" s="158"/>
      <c r="C542" s="191" t="s">
        <v>950</v>
      </c>
      <c r="D542" s="189"/>
      <c r="E542" s="190">
        <v>13.8</v>
      </c>
      <c r="F542" s="159"/>
      <c r="G542" s="159"/>
      <c r="H542" s="159"/>
      <c r="I542" s="159"/>
      <c r="J542" s="159"/>
      <c r="K542" s="159"/>
      <c r="L542" s="159"/>
      <c r="M542" s="159"/>
      <c r="N542" s="159"/>
      <c r="O542" s="159"/>
      <c r="P542" s="159"/>
      <c r="Q542" s="159"/>
      <c r="R542" s="159"/>
      <c r="S542" s="159"/>
      <c r="T542" s="159"/>
      <c r="U542" s="159"/>
      <c r="V542" s="159"/>
      <c r="W542" s="159"/>
      <c r="X542" s="159"/>
      <c r="Y542" s="150"/>
      <c r="Z542" s="150"/>
      <c r="AA542" s="150"/>
      <c r="AB542" s="150"/>
      <c r="AC542" s="150"/>
      <c r="AD542" s="150"/>
      <c r="AE542" s="150"/>
      <c r="AF542" s="150"/>
      <c r="AG542" s="150" t="s">
        <v>334</v>
      </c>
      <c r="AH542" s="150">
        <v>0</v>
      </c>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row>
    <row r="543" spans="1:60" outlineLevel="1" x14ac:dyDescent="0.25">
      <c r="A543" s="181">
        <v>193</v>
      </c>
      <c r="B543" s="182" t="s">
        <v>951</v>
      </c>
      <c r="C543" s="188" t="s">
        <v>952</v>
      </c>
      <c r="D543" s="183" t="s">
        <v>342</v>
      </c>
      <c r="E543" s="184">
        <v>24.424469999999999</v>
      </c>
      <c r="F543" s="185">
        <f>H543+J543</f>
        <v>0</v>
      </c>
      <c r="G543" s="185">
        <f>ROUND(E543*F543,2)</f>
        <v>0</v>
      </c>
      <c r="H543" s="186"/>
      <c r="I543" s="185">
        <f>ROUND(E543*H543,2)</f>
        <v>0</v>
      </c>
      <c r="J543" s="186"/>
      <c r="K543" s="185">
        <f>ROUND(E543*J543,2)</f>
        <v>0</v>
      </c>
      <c r="L543" s="185">
        <v>15</v>
      </c>
      <c r="M543" s="187">
        <f>G543*(1+L543/100)</f>
        <v>0</v>
      </c>
      <c r="N543" s="159">
        <v>0</v>
      </c>
      <c r="O543" s="159">
        <f>ROUND(E543*N543,2)</f>
        <v>0</v>
      </c>
      <c r="P543" s="159">
        <v>0</v>
      </c>
      <c r="Q543" s="159">
        <f>ROUND(E543*P543,2)</f>
        <v>0</v>
      </c>
      <c r="R543" s="159"/>
      <c r="S543" s="159" t="s">
        <v>223</v>
      </c>
      <c r="T543" s="159" t="s">
        <v>224</v>
      </c>
      <c r="U543" s="159">
        <v>1.7509999999999999</v>
      </c>
      <c r="V543" s="159">
        <f>ROUND(E543*U543,2)</f>
        <v>42.77</v>
      </c>
      <c r="W543" s="159"/>
      <c r="X543" s="159" t="s">
        <v>268</v>
      </c>
      <c r="Y543" s="150"/>
      <c r="Z543" s="150"/>
      <c r="AA543" s="150"/>
      <c r="AB543" s="150"/>
      <c r="AC543" s="150"/>
      <c r="AD543" s="150"/>
      <c r="AE543" s="150"/>
      <c r="AF543" s="150"/>
      <c r="AG543" s="150" t="s">
        <v>597</v>
      </c>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row>
    <row r="544" spans="1:60" ht="20.399999999999999" outlineLevel="1" x14ac:dyDescent="0.25">
      <c r="A544" s="181">
        <v>194</v>
      </c>
      <c r="B544" s="182" t="s">
        <v>953</v>
      </c>
      <c r="C544" s="188" t="s">
        <v>954</v>
      </c>
      <c r="D544" s="183" t="s">
        <v>315</v>
      </c>
      <c r="E544" s="184">
        <v>1</v>
      </c>
      <c r="F544" s="185">
        <f>H544+J544</f>
        <v>0</v>
      </c>
      <c r="G544" s="185">
        <f>ROUND(E544*F544,2)</f>
        <v>0</v>
      </c>
      <c r="H544" s="186"/>
      <c r="I544" s="185">
        <f>ROUND(E544*H544,2)</f>
        <v>0</v>
      </c>
      <c r="J544" s="186"/>
      <c r="K544" s="185">
        <f>ROUND(E544*J544,2)</f>
        <v>0</v>
      </c>
      <c r="L544" s="185">
        <v>15</v>
      </c>
      <c r="M544" s="187">
        <f>G544*(1+L544/100)</f>
        <v>0</v>
      </c>
      <c r="N544" s="159">
        <v>0</v>
      </c>
      <c r="O544" s="159">
        <f>ROUND(E544*N544,2)</f>
        <v>0</v>
      </c>
      <c r="P544" s="159">
        <v>0</v>
      </c>
      <c r="Q544" s="159">
        <f>ROUND(E544*P544,2)</f>
        <v>0</v>
      </c>
      <c r="R544" s="159"/>
      <c r="S544" s="159" t="s">
        <v>267</v>
      </c>
      <c r="T544" s="159" t="s">
        <v>224</v>
      </c>
      <c r="U544" s="159">
        <v>0</v>
      </c>
      <c r="V544" s="159">
        <f>ROUND(E544*U544,2)</f>
        <v>0</v>
      </c>
      <c r="W544" s="159"/>
      <c r="X544" s="159" t="s">
        <v>268</v>
      </c>
      <c r="Y544" s="150"/>
      <c r="Z544" s="150"/>
      <c r="AA544" s="150"/>
      <c r="AB544" s="150"/>
      <c r="AC544" s="150"/>
      <c r="AD544" s="150"/>
      <c r="AE544" s="150"/>
      <c r="AF544" s="150"/>
      <c r="AG544" s="150" t="s">
        <v>332</v>
      </c>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row>
    <row r="545" spans="1:60" ht="40.799999999999997" outlineLevel="1" x14ac:dyDescent="0.25">
      <c r="A545" s="167">
        <v>195</v>
      </c>
      <c r="B545" s="168" t="s">
        <v>955</v>
      </c>
      <c r="C545" s="177" t="s">
        <v>2136</v>
      </c>
      <c r="D545" s="169" t="s">
        <v>402</v>
      </c>
      <c r="E545" s="170">
        <v>46.512500000000003</v>
      </c>
      <c r="F545" s="171">
        <f>H545+J545</f>
        <v>0</v>
      </c>
      <c r="G545" s="171">
        <f>ROUND(E545*F545,2)</f>
        <v>0</v>
      </c>
      <c r="H545" s="172"/>
      <c r="I545" s="171">
        <f>ROUND(E545*H545,2)</f>
        <v>0</v>
      </c>
      <c r="J545" s="172"/>
      <c r="K545" s="171">
        <f>ROUND(E545*J545,2)</f>
        <v>0</v>
      </c>
      <c r="L545" s="171">
        <v>15</v>
      </c>
      <c r="M545" s="173">
        <f>G545*(1+L545/100)</f>
        <v>0</v>
      </c>
      <c r="N545" s="159">
        <v>0</v>
      </c>
      <c r="O545" s="159">
        <f>ROUND(E545*N545,2)</f>
        <v>0</v>
      </c>
      <c r="P545" s="159">
        <v>0</v>
      </c>
      <c r="Q545" s="159">
        <f>ROUND(E545*P545,2)</f>
        <v>0</v>
      </c>
      <c r="R545" s="159"/>
      <c r="S545" s="159" t="s">
        <v>267</v>
      </c>
      <c r="T545" s="159" t="s">
        <v>224</v>
      </c>
      <c r="U545" s="159">
        <v>0</v>
      </c>
      <c r="V545" s="159">
        <f>ROUND(E545*U545,2)</f>
        <v>0</v>
      </c>
      <c r="W545" s="159"/>
      <c r="X545" s="159" t="s">
        <v>268</v>
      </c>
      <c r="Y545" s="150"/>
      <c r="Z545" s="150"/>
      <c r="AA545" s="150"/>
      <c r="AB545" s="150"/>
      <c r="AC545" s="150"/>
      <c r="AD545" s="150"/>
      <c r="AE545" s="150"/>
      <c r="AF545" s="150"/>
      <c r="AG545" s="150" t="s">
        <v>332</v>
      </c>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row>
    <row r="546" spans="1:60" outlineLevel="1" x14ac:dyDescent="0.25">
      <c r="A546" s="157"/>
      <c r="B546" s="158"/>
      <c r="C546" s="191" t="s">
        <v>956</v>
      </c>
      <c r="D546" s="189"/>
      <c r="E546" s="190">
        <v>46.51</v>
      </c>
      <c r="F546" s="159"/>
      <c r="G546" s="159"/>
      <c r="H546" s="159"/>
      <c r="I546" s="159"/>
      <c r="J546" s="159"/>
      <c r="K546" s="159"/>
      <c r="L546" s="159"/>
      <c r="M546" s="159"/>
      <c r="N546" s="159"/>
      <c r="O546" s="159"/>
      <c r="P546" s="159"/>
      <c r="Q546" s="159"/>
      <c r="R546" s="159"/>
      <c r="S546" s="159"/>
      <c r="T546" s="159"/>
      <c r="U546" s="159"/>
      <c r="V546" s="159"/>
      <c r="W546" s="159"/>
      <c r="X546" s="159"/>
      <c r="Y546" s="150"/>
      <c r="Z546" s="150"/>
      <c r="AA546" s="150"/>
      <c r="AB546" s="150"/>
      <c r="AC546" s="150"/>
      <c r="AD546" s="150"/>
      <c r="AE546" s="150"/>
      <c r="AF546" s="150"/>
      <c r="AG546" s="150" t="s">
        <v>334</v>
      </c>
      <c r="AH546" s="150">
        <v>0</v>
      </c>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row>
    <row r="547" spans="1:60" ht="40.799999999999997" outlineLevel="1" x14ac:dyDescent="0.25">
      <c r="A547" s="167">
        <v>196</v>
      </c>
      <c r="B547" s="168" t="s">
        <v>957</v>
      </c>
      <c r="C547" s="177" t="s">
        <v>2135</v>
      </c>
      <c r="D547" s="169" t="s">
        <v>402</v>
      </c>
      <c r="E547" s="170">
        <v>32.26</v>
      </c>
      <c r="F547" s="171">
        <f>H547+J547</f>
        <v>0</v>
      </c>
      <c r="G547" s="171">
        <f>ROUND(E547*F547,2)</f>
        <v>0</v>
      </c>
      <c r="H547" s="172"/>
      <c r="I547" s="171">
        <f>ROUND(E547*H547,2)</f>
        <v>0</v>
      </c>
      <c r="J547" s="172"/>
      <c r="K547" s="171">
        <f>ROUND(E547*J547,2)</f>
        <v>0</v>
      </c>
      <c r="L547" s="171">
        <v>15</v>
      </c>
      <c r="M547" s="173">
        <f>G547*(1+L547/100)</f>
        <v>0</v>
      </c>
      <c r="N547" s="159">
        <v>0</v>
      </c>
      <c r="O547" s="159">
        <f>ROUND(E547*N547,2)</f>
        <v>0</v>
      </c>
      <c r="P547" s="159">
        <v>0</v>
      </c>
      <c r="Q547" s="159">
        <f>ROUND(E547*P547,2)</f>
        <v>0</v>
      </c>
      <c r="R547" s="159"/>
      <c r="S547" s="159" t="s">
        <v>267</v>
      </c>
      <c r="T547" s="159" t="s">
        <v>224</v>
      </c>
      <c r="U547" s="159">
        <v>0</v>
      </c>
      <c r="V547" s="159">
        <f>ROUND(E547*U547,2)</f>
        <v>0</v>
      </c>
      <c r="W547" s="159"/>
      <c r="X547" s="159" t="s">
        <v>268</v>
      </c>
      <c r="Y547" s="150"/>
      <c r="Z547" s="150"/>
      <c r="AA547" s="150"/>
      <c r="AB547" s="150"/>
      <c r="AC547" s="150"/>
      <c r="AD547" s="150"/>
      <c r="AE547" s="150"/>
      <c r="AF547" s="150"/>
      <c r="AG547" s="150" t="s">
        <v>332</v>
      </c>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row>
    <row r="548" spans="1:60" outlineLevel="1" x14ac:dyDescent="0.25">
      <c r="A548" s="157"/>
      <c r="B548" s="158"/>
      <c r="C548" s="191" t="s">
        <v>958</v>
      </c>
      <c r="D548" s="189"/>
      <c r="E548" s="190">
        <v>32.26</v>
      </c>
      <c r="F548" s="159"/>
      <c r="G548" s="159"/>
      <c r="H548" s="159"/>
      <c r="I548" s="159"/>
      <c r="J548" s="159"/>
      <c r="K548" s="159"/>
      <c r="L548" s="159"/>
      <c r="M548" s="159"/>
      <c r="N548" s="159"/>
      <c r="O548" s="159"/>
      <c r="P548" s="159"/>
      <c r="Q548" s="159"/>
      <c r="R548" s="159"/>
      <c r="S548" s="159"/>
      <c r="T548" s="159"/>
      <c r="U548" s="159"/>
      <c r="V548" s="159"/>
      <c r="W548" s="159"/>
      <c r="X548" s="159"/>
      <c r="Y548" s="150"/>
      <c r="Z548" s="150"/>
      <c r="AA548" s="150"/>
      <c r="AB548" s="150"/>
      <c r="AC548" s="150"/>
      <c r="AD548" s="150"/>
      <c r="AE548" s="150"/>
      <c r="AF548" s="150"/>
      <c r="AG548" s="150" t="s">
        <v>334</v>
      </c>
      <c r="AH548" s="150">
        <v>0</v>
      </c>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row>
    <row r="549" spans="1:60" ht="30.6" outlineLevel="1" x14ac:dyDescent="0.25">
      <c r="A549" s="167">
        <v>197</v>
      </c>
      <c r="B549" s="168" t="s">
        <v>959</v>
      </c>
      <c r="C549" s="177" t="s">
        <v>2100</v>
      </c>
      <c r="D549" s="169" t="s">
        <v>318</v>
      </c>
      <c r="E549" s="170">
        <v>166.12299999999999</v>
      </c>
      <c r="F549" s="171">
        <f>H549+J549</f>
        <v>0</v>
      </c>
      <c r="G549" s="171">
        <f>ROUND(E549*F549,2)</f>
        <v>0</v>
      </c>
      <c r="H549" s="172"/>
      <c r="I549" s="171">
        <f>ROUND(E549*H549,2)</f>
        <v>0</v>
      </c>
      <c r="J549" s="172"/>
      <c r="K549" s="171">
        <f>ROUND(E549*J549,2)</f>
        <v>0</v>
      </c>
      <c r="L549" s="171">
        <v>15</v>
      </c>
      <c r="M549" s="173">
        <f>G549*(1+L549/100)</f>
        <v>0</v>
      </c>
      <c r="N549" s="159">
        <v>1.2999999999999999E-2</v>
      </c>
      <c r="O549" s="159">
        <f>ROUND(E549*N549,2)</f>
        <v>2.16</v>
      </c>
      <c r="P549" s="159">
        <v>0</v>
      </c>
      <c r="Q549" s="159">
        <f>ROUND(E549*P549,2)</f>
        <v>0</v>
      </c>
      <c r="R549" s="159" t="s">
        <v>343</v>
      </c>
      <c r="S549" s="159" t="s">
        <v>223</v>
      </c>
      <c r="T549" s="159" t="s">
        <v>224</v>
      </c>
      <c r="U549" s="159">
        <v>0</v>
      </c>
      <c r="V549" s="159">
        <f>ROUND(E549*U549,2)</f>
        <v>0</v>
      </c>
      <c r="W549" s="159"/>
      <c r="X549" s="159" t="s">
        <v>344</v>
      </c>
      <c r="Y549" s="150"/>
      <c r="Z549" s="150"/>
      <c r="AA549" s="150"/>
      <c r="AB549" s="150"/>
      <c r="AC549" s="150"/>
      <c r="AD549" s="150"/>
      <c r="AE549" s="150"/>
      <c r="AF549" s="150"/>
      <c r="AG549" s="150" t="s">
        <v>345</v>
      </c>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row>
    <row r="550" spans="1:60" outlineLevel="1" x14ac:dyDescent="0.25">
      <c r="A550" s="157"/>
      <c r="B550" s="158"/>
      <c r="C550" s="191" t="s">
        <v>960</v>
      </c>
      <c r="D550" s="189"/>
      <c r="E550" s="190">
        <v>23.1</v>
      </c>
      <c r="F550" s="159"/>
      <c r="G550" s="159"/>
      <c r="H550" s="159"/>
      <c r="I550" s="159"/>
      <c r="J550" s="159"/>
      <c r="K550" s="159"/>
      <c r="L550" s="159"/>
      <c r="M550" s="159"/>
      <c r="N550" s="159"/>
      <c r="O550" s="159"/>
      <c r="P550" s="159"/>
      <c r="Q550" s="159"/>
      <c r="R550" s="159"/>
      <c r="S550" s="159"/>
      <c r="T550" s="159"/>
      <c r="U550" s="159"/>
      <c r="V550" s="159"/>
      <c r="W550" s="159"/>
      <c r="X550" s="159"/>
      <c r="Y550" s="150"/>
      <c r="Z550" s="150"/>
      <c r="AA550" s="150"/>
      <c r="AB550" s="150"/>
      <c r="AC550" s="150"/>
      <c r="AD550" s="150"/>
      <c r="AE550" s="150"/>
      <c r="AF550" s="150"/>
      <c r="AG550" s="150" t="s">
        <v>334</v>
      </c>
      <c r="AH550" s="150">
        <v>0</v>
      </c>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row>
    <row r="551" spans="1:60" outlineLevel="1" x14ac:dyDescent="0.25">
      <c r="A551" s="157"/>
      <c r="B551" s="158"/>
      <c r="C551" s="191" t="s">
        <v>2148</v>
      </c>
      <c r="D551" s="189"/>
      <c r="E551" s="190">
        <v>55.524999999999999</v>
      </c>
      <c r="F551" s="159"/>
      <c r="G551" s="159"/>
      <c r="H551" s="159"/>
      <c r="I551" s="159"/>
      <c r="J551" s="159"/>
      <c r="K551" s="159"/>
      <c r="L551" s="159"/>
      <c r="M551" s="159"/>
      <c r="N551" s="159"/>
      <c r="O551" s="159"/>
      <c r="P551" s="159"/>
      <c r="Q551" s="159"/>
      <c r="R551" s="159"/>
      <c r="S551" s="159"/>
      <c r="T551" s="159"/>
      <c r="U551" s="159"/>
      <c r="V551" s="159"/>
      <c r="W551" s="159"/>
      <c r="X551" s="159"/>
      <c r="Y551" s="150"/>
      <c r="Z551" s="150"/>
      <c r="AA551" s="150"/>
      <c r="AB551" s="150"/>
      <c r="AC551" s="150"/>
      <c r="AD551" s="150"/>
      <c r="AE551" s="150"/>
      <c r="AF551" s="150"/>
      <c r="AG551" s="150" t="s">
        <v>334</v>
      </c>
      <c r="AH551" s="150">
        <v>0</v>
      </c>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row>
    <row r="552" spans="1:60" outlineLevel="1" x14ac:dyDescent="0.25">
      <c r="A552" s="157"/>
      <c r="B552" s="158"/>
      <c r="C552" s="191" t="s">
        <v>961</v>
      </c>
      <c r="D552" s="189"/>
      <c r="E552" s="190">
        <v>72.31</v>
      </c>
      <c r="F552" s="159"/>
      <c r="G552" s="159"/>
      <c r="H552" s="159"/>
      <c r="I552" s="159"/>
      <c r="J552" s="159"/>
      <c r="K552" s="159"/>
      <c r="L552" s="159"/>
      <c r="M552" s="159"/>
      <c r="N552" s="159"/>
      <c r="O552" s="159"/>
      <c r="P552" s="159"/>
      <c r="Q552" s="159"/>
      <c r="R552" s="159"/>
      <c r="S552" s="159"/>
      <c r="T552" s="159"/>
      <c r="U552" s="159"/>
      <c r="V552" s="159"/>
      <c r="W552" s="159"/>
      <c r="X552" s="159"/>
      <c r="Y552" s="150"/>
      <c r="Z552" s="150"/>
      <c r="AA552" s="150"/>
      <c r="AB552" s="150"/>
      <c r="AC552" s="150"/>
      <c r="AD552" s="150"/>
      <c r="AE552" s="150"/>
      <c r="AF552" s="150"/>
      <c r="AG552" s="150" t="s">
        <v>334</v>
      </c>
      <c r="AH552" s="150">
        <v>0</v>
      </c>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row>
    <row r="553" spans="1:60" ht="20.399999999999999" outlineLevel="1" x14ac:dyDescent="0.25">
      <c r="A553" s="157"/>
      <c r="B553" s="158"/>
      <c r="C553" s="191" t="s">
        <v>2146</v>
      </c>
      <c r="D553" s="189"/>
      <c r="E553" s="190">
        <v>6.0209999999999999</v>
      </c>
      <c r="F553" s="159"/>
      <c r="G553" s="159"/>
      <c r="H553" s="159"/>
      <c r="I553" s="159"/>
      <c r="J553" s="159"/>
      <c r="K553" s="159"/>
      <c r="L553" s="159"/>
      <c r="M553" s="159"/>
      <c r="N553" s="159"/>
      <c r="O553" s="159"/>
      <c r="P553" s="159"/>
      <c r="Q553" s="159"/>
      <c r="R553" s="159"/>
      <c r="S553" s="159"/>
      <c r="T553" s="159"/>
      <c r="U553" s="159"/>
      <c r="V553" s="159"/>
      <c r="W553" s="159"/>
      <c r="X553" s="159"/>
      <c r="Y553" s="150"/>
      <c r="Z553" s="150"/>
      <c r="AA553" s="150"/>
      <c r="AB553" s="150"/>
      <c r="AC553" s="150"/>
      <c r="AD553" s="150"/>
      <c r="AE553" s="150"/>
      <c r="AF553" s="150"/>
      <c r="AG553" s="150" t="s">
        <v>334</v>
      </c>
      <c r="AH553" s="150">
        <v>0</v>
      </c>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row>
    <row r="554" spans="1:60" ht="20.399999999999999" outlineLevel="1" x14ac:dyDescent="0.25">
      <c r="A554" s="157"/>
      <c r="B554" s="158"/>
      <c r="C554" s="191" t="s">
        <v>2147</v>
      </c>
      <c r="D554" s="189"/>
      <c r="E554" s="190">
        <v>3.6669999999999998</v>
      </c>
      <c r="F554" s="159"/>
      <c r="G554" s="159"/>
      <c r="H554" s="159"/>
      <c r="I554" s="159"/>
      <c r="J554" s="159"/>
      <c r="K554" s="159"/>
      <c r="L554" s="159"/>
      <c r="M554" s="159"/>
      <c r="N554" s="159"/>
      <c r="O554" s="159"/>
      <c r="P554" s="159"/>
      <c r="Q554" s="159"/>
      <c r="R554" s="159"/>
      <c r="S554" s="159"/>
      <c r="T554" s="159"/>
      <c r="U554" s="159"/>
      <c r="V554" s="159"/>
      <c r="W554" s="159"/>
      <c r="X554" s="159"/>
      <c r="Y554" s="150"/>
      <c r="Z554" s="150"/>
      <c r="AA554" s="150"/>
      <c r="AB554" s="150"/>
      <c r="AC554" s="150"/>
      <c r="AD554" s="150"/>
      <c r="AE554" s="150"/>
      <c r="AF554" s="150"/>
      <c r="AG554" s="150" t="s">
        <v>334</v>
      </c>
      <c r="AH554" s="150">
        <v>0</v>
      </c>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row>
    <row r="555" spans="1:60" outlineLevel="1" x14ac:dyDescent="0.25">
      <c r="A555" s="157"/>
      <c r="B555" s="158"/>
      <c r="C555" s="191" t="s">
        <v>2145</v>
      </c>
      <c r="D555" s="189"/>
      <c r="E555" s="190">
        <v>5.5</v>
      </c>
      <c r="F555" s="159"/>
      <c r="G555" s="159"/>
      <c r="H555" s="159"/>
      <c r="I555" s="159"/>
      <c r="J555" s="159"/>
      <c r="K555" s="159"/>
      <c r="L555" s="159"/>
      <c r="M555" s="159"/>
      <c r="N555" s="159"/>
      <c r="O555" s="159"/>
      <c r="P555" s="159"/>
      <c r="Q555" s="159"/>
      <c r="R555" s="159"/>
      <c r="S555" s="159"/>
      <c r="T555" s="159"/>
      <c r="U555" s="159"/>
      <c r="V555" s="159"/>
      <c r="W555" s="159"/>
      <c r="X555" s="159"/>
      <c r="Y555" s="150"/>
      <c r="Z555" s="150"/>
      <c r="AA555" s="150"/>
      <c r="AB555" s="150"/>
      <c r="AC555" s="150"/>
      <c r="AD555" s="150"/>
      <c r="AE555" s="150"/>
      <c r="AF555" s="150"/>
      <c r="AG555" s="150" t="s">
        <v>334</v>
      </c>
      <c r="AH555" s="150">
        <v>0</v>
      </c>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row>
    <row r="556" spans="1:60" s="208" customFormat="1" outlineLevel="1" x14ac:dyDescent="0.25">
      <c r="A556" s="198">
        <v>198</v>
      </c>
      <c r="B556" s="199" t="s">
        <v>2058</v>
      </c>
      <c r="C556" s="200" t="s">
        <v>2059</v>
      </c>
      <c r="D556" s="201" t="s">
        <v>318</v>
      </c>
      <c r="E556" s="202">
        <v>76.688000000000002</v>
      </c>
      <c r="F556" s="203">
        <f>H556+J556</f>
        <v>0</v>
      </c>
      <c r="G556" s="203">
        <f>ROUND(E556*F556,2)</f>
        <v>0</v>
      </c>
      <c r="H556" s="204"/>
      <c r="I556" s="203">
        <f>ROUND(E556*H556,2)</f>
        <v>0</v>
      </c>
      <c r="J556" s="204"/>
      <c r="K556" s="203">
        <f>ROUND(E556*J556,2)</f>
        <v>0</v>
      </c>
      <c r="L556" s="203">
        <v>15</v>
      </c>
      <c r="M556" s="205">
        <f>G556*(1+L556/100)</f>
        <v>0</v>
      </c>
      <c r="N556" s="206">
        <v>1.6199999999999999E-2</v>
      </c>
      <c r="O556" s="206">
        <f>ROUND(E556*N556,2)</f>
        <v>1.24</v>
      </c>
      <c r="P556" s="206">
        <v>0</v>
      </c>
      <c r="Q556" s="206">
        <f>ROUND(E556*P556,2)</f>
        <v>0</v>
      </c>
      <c r="R556" s="206" t="s">
        <v>343</v>
      </c>
      <c r="S556" s="206" t="s">
        <v>223</v>
      </c>
      <c r="T556" s="206" t="s">
        <v>224</v>
      </c>
      <c r="U556" s="206">
        <v>0</v>
      </c>
      <c r="V556" s="206">
        <f>ROUND(E556*U556,2)</f>
        <v>0</v>
      </c>
      <c r="W556" s="206"/>
      <c r="X556" s="206" t="s">
        <v>344</v>
      </c>
      <c r="Y556" s="207"/>
      <c r="Z556" s="207"/>
      <c r="AA556" s="207"/>
      <c r="AB556" s="207"/>
      <c r="AC556" s="207"/>
      <c r="AD556" s="207"/>
      <c r="AE556" s="207"/>
      <c r="AF556" s="207"/>
      <c r="AG556" s="207" t="s">
        <v>345</v>
      </c>
      <c r="AH556" s="207"/>
      <c r="AI556" s="207"/>
      <c r="AJ556" s="207"/>
      <c r="AK556" s="207"/>
      <c r="AL556" s="207"/>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row>
    <row r="557" spans="1:60" s="208" customFormat="1" outlineLevel="1" x14ac:dyDescent="0.25">
      <c r="A557" s="209"/>
      <c r="B557" s="210"/>
      <c r="C557" s="211" t="s">
        <v>2038</v>
      </c>
      <c r="D557" s="212"/>
      <c r="E557" s="213">
        <v>58.52</v>
      </c>
      <c r="F557" s="206"/>
      <c r="G557" s="206"/>
      <c r="H557" s="206"/>
      <c r="I557" s="206"/>
      <c r="J557" s="206"/>
      <c r="K557" s="206"/>
      <c r="L557" s="206"/>
      <c r="M557" s="206"/>
      <c r="N557" s="206"/>
      <c r="O557" s="206"/>
      <c r="P557" s="206"/>
      <c r="Q557" s="206"/>
      <c r="R557" s="206"/>
      <c r="S557" s="206"/>
      <c r="T557" s="206"/>
      <c r="U557" s="206"/>
      <c r="V557" s="206"/>
      <c r="W557" s="206"/>
      <c r="X557" s="206"/>
      <c r="Y557" s="207"/>
      <c r="Z557" s="207"/>
      <c r="AA557" s="207"/>
      <c r="AB557" s="207"/>
      <c r="AC557" s="207"/>
      <c r="AD557" s="207"/>
      <c r="AE557" s="207"/>
      <c r="AF557" s="207"/>
      <c r="AG557" s="207" t="s">
        <v>334</v>
      </c>
      <c r="AH557" s="207">
        <v>0</v>
      </c>
      <c r="AI557" s="207"/>
      <c r="AJ557" s="207"/>
      <c r="AK557" s="207"/>
      <c r="AL557" s="207"/>
      <c r="AM557" s="207"/>
      <c r="AN557" s="207"/>
      <c r="AO557" s="207"/>
      <c r="AP557" s="207"/>
      <c r="AQ557" s="207"/>
      <c r="AR557" s="207"/>
      <c r="AS557" s="207"/>
      <c r="AT557" s="207"/>
      <c r="AU557" s="207"/>
      <c r="AV557" s="207"/>
      <c r="AW557" s="207"/>
      <c r="AX557" s="207"/>
      <c r="AY557" s="207"/>
      <c r="AZ557" s="207"/>
      <c r="BA557" s="207"/>
      <c r="BB557" s="207"/>
      <c r="BC557" s="207"/>
      <c r="BD557" s="207"/>
      <c r="BE557" s="207"/>
      <c r="BF557" s="207"/>
      <c r="BG557" s="207"/>
      <c r="BH557" s="207"/>
    </row>
    <row r="558" spans="1:60" s="208" customFormat="1" outlineLevel="1" x14ac:dyDescent="0.25">
      <c r="A558" s="209"/>
      <c r="B558" s="210"/>
      <c r="C558" s="211" t="s">
        <v>2060</v>
      </c>
      <c r="D558" s="212"/>
      <c r="E558" s="213">
        <v>18.167999999999999</v>
      </c>
      <c r="F558" s="206"/>
      <c r="G558" s="206"/>
      <c r="H558" s="206"/>
      <c r="I558" s="206"/>
      <c r="J558" s="206"/>
      <c r="K558" s="206"/>
      <c r="L558" s="206"/>
      <c r="M558" s="206"/>
      <c r="N558" s="206"/>
      <c r="O558" s="206"/>
      <c r="P558" s="206"/>
      <c r="Q558" s="206"/>
      <c r="R558" s="206"/>
      <c r="S558" s="206"/>
      <c r="T558" s="206"/>
      <c r="U558" s="206"/>
      <c r="V558" s="206"/>
      <c r="W558" s="206"/>
      <c r="X558" s="206"/>
      <c r="Y558" s="207"/>
      <c r="Z558" s="207"/>
      <c r="AA558" s="207"/>
      <c r="AB558" s="207"/>
      <c r="AC558" s="207"/>
      <c r="AD558" s="207"/>
      <c r="AE558" s="207"/>
      <c r="AF558" s="207"/>
      <c r="AG558" s="207" t="s">
        <v>334</v>
      </c>
      <c r="AH558" s="207">
        <v>0</v>
      </c>
      <c r="AI558" s="207"/>
      <c r="AJ558" s="207"/>
      <c r="AK558" s="207"/>
      <c r="AL558" s="207"/>
      <c r="AM558" s="207"/>
      <c r="AN558" s="207"/>
      <c r="AO558" s="207"/>
      <c r="AP558" s="207"/>
      <c r="AQ558" s="207"/>
      <c r="AR558" s="207"/>
      <c r="AS558" s="207"/>
      <c r="AT558" s="207"/>
      <c r="AU558" s="207"/>
      <c r="AV558" s="207"/>
      <c r="AW558" s="207"/>
      <c r="AX558" s="207"/>
      <c r="AY558" s="207"/>
      <c r="AZ558" s="207"/>
      <c r="BA558" s="207"/>
      <c r="BB558" s="207"/>
      <c r="BC558" s="207"/>
      <c r="BD558" s="207"/>
      <c r="BE558" s="207"/>
      <c r="BF558" s="207"/>
      <c r="BG558" s="207"/>
      <c r="BH558" s="207"/>
    </row>
    <row r="559" spans="1:60" outlineLevel="1" x14ac:dyDescent="0.25">
      <c r="A559" s="167">
        <v>199</v>
      </c>
      <c r="B559" s="168" t="s">
        <v>962</v>
      </c>
      <c r="C559" s="177" t="s">
        <v>963</v>
      </c>
      <c r="D559" s="169" t="s">
        <v>288</v>
      </c>
      <c r="E559" s="170">
        <v>1396.175</v>
      </c>
      <c r="F559" s="171">
        <f>H559+J559</f>
        <v>0</v>
      </c>
      <c r="G559" s="171">
        <f>ROUND(E559*F559,2)</f>
        <v>0</v>
      </c>
      <c r="H559" s="172"/>
      <c r="I559" s="171">
        <f>ROUND(E559*H559,2)</f>
        <v>0</v>
      </c>
      <c r="J559" s="172"/>
      <c r="K559" s="171">
        <f>ROUND(E559*J559,2)</f>
        <v>0</v>
      </c>
      <c r="L559" s="171">
        <v>15</v>
      </c>
      <c r="M559" s="173">
        <f>G559*(1+L559/100)</f>
        <v>0</v>
      </c>
      <c r="N559" s="159">
        <v>1.98E-3</v>
      </c>
      <c r="O559" s="159">
        <f>ROUND(E559*N559,2)</f>
        <v>2.76</v>
      </c>
      <c r="P559" s="159">
        <v>0</v>
      </c>
      <c r="Q559" s="159">
        <f>ROUND(E559*P559,2)</f>
        <v>0</v>
      </c>
      <c r="R559" s="159" t="s">
        <v>343</v>
      </c>
      <c r="S559" s="159" t="s">
        <v>223</v>
      </c>
      <c r="T559" s="159" t="s">
        <v>224</v>
      </c>
      <c r="U559" s="159">
        <v>0</v>
      </c>
      <c r="V559" s="159">
        <f>ROUND(E559*U559,2)</f>
        <v>0</v>
      </c>
      <c r="W559" s="159"/>
      <c r="X559" s="159" t="s">
        <v>344</v>
      </c>
      <c r="Y559" s="150"/>
      <c r="Z559" s="150"/>
      <c r="AA559" s="150"/>
      <c r="AB559" s="150"/>
      <c r="AC559" s="150"/>
      <c r="AD559" s="150"/>
      <c r="AE559" s="150"/>
      <c r="AF559" s="150"/>
      <c r="AG559" s="150" t="s">
        <v>614</v>
      </c>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row>
    <row r="560" spans="1:60" outlineLevel="1" x14ac:dyDescent="0.25">
      <c r="A560" s="157"/>
      <c r="B560" s="158"/>
      <c r="C560" s="191" t="s">
        <v>2152</v>
      </c>
      <c r="D560" s="189"/>
      <c r="E560" s="190">
        <v>72.358000000000004</v>
      </c>
      <c r="F560" s="159"/>
      <c r="G560" s="159"/>
      <c r="H560" s="159"/>
      <c r="I560" s="159"/>
      <c r="J560" s="159"/>
      <c r="K560" s="159"/>
      <c r="L560" s="159"/>
      <c r="M560" s="159"/>
      <c r="N560" s="159"/>
      <c r="O560" s="159"/>
      <c r="P560" s="159"/>
      <c r="Q560" s="159"/>
      <c r="R560" s="159"/>
      <c r="S560" s="159"/>
      <c r="T560" s="159"/>
      <c r="U560" s="159"/>
      <c r="V560" s="159"/>
      <c r="W560" s="159"/>
      <c r="X560" s="159"/>
      <c r="Y560" s="150"/>
      <c r="Z560" s="150"/>
      <c r="AA560" s="150"/>
      <c r="AB560" s="150"/>
      <c r="AC560" s="150"/>
      <c r="AD560" s="150"/>
      <c r="AE560" s="150"/>
      <c r="AF560" s="150"/>
      <c r="AG560" s="150" t="s">
        <v>334</v>
      </c>
      <c r="AH560" s="150">
        <v>0</v>
      </c>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row>
    <row r="561" spans="1:60" outlineLevel="1" x14ac:dyDescent="0.25">
      <c r="A561" s="157"/>
      <c r="B561" s="158"/>
      <c r="C561" s="191" t="s">
        <v>2153</v>
      </c>
      <c r="D561" s="189"/>
      <c r="E561" s="190">
        <v>93.576999999999998</v>
      </c>
      <c r="F561" s="159"/>
      <c r="G561" s="159"/>
      <c r="H561" s="159"/>
      <c r="I561" s="159"/>
      <c r="J561" s="159"/>
      <c r="K561" s="159"/>
      <c r="L561" s="159"/>
      <c r="M561" s="159"/>
      <c r="N561" s="159"/>
      <c r="O561" s="159"/>
      <c r="P561" s="159"/>
      <c r="Q561" s="159"/>
      <c r="R561" s="159"/>
      <c r="S561" s="159"/>
      <c r="T561" s="159"/>
      <c r="U561" s="159"/>
      <c r="V561" s="159"/>
      <c r="W561" s="159"/>
      <c r="X561" s="159"/>
      <c r="Y561" s="150"/>
      <c r="Z561" s="150"/>
      <c r="AA561" s="150"/>
      <c r="AB561" s="150"/>
      <c r="AC561" s="150"/>
      <c r="AD561" s="150"/>
      <c r="AE561" s="150"/>
      <c r="AF561" s="150"/>
      <c r="AG561" s="150" t="s">
        <v>334</v>
      </c>
      <c r="AH561" s="150">
        <v>0</v>
      </c>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row>
    <row r="562" spans="1:60" outlineLevel="1" x14ac:dyDescent="0.25">
      <c r="A562" s="157"/>
      <c r="B562" s="158"/>
      <c r="C562" s="191" t="s">
        <v>964</v>
      </c>
      <c r="D562" s="189"/>
      <c r="E562" s="190">
        <v>992.64</v>
      </c>
      <c r="F562" s="159"/>
      <c r="G562" s="159"/>
      <c r="H562" s="159"/>
      <c r="I562" s="159"/>
      <c r="J562" s="159"/>
      <c r="K562" s="159"/>
      <c r="L562" s="159"/>
      <c r="M562" s="159"/>
      <c r="N562" s="159"/>
      <c r="O562" s="159"/>
      <c r="P562" s="159"/>
      <c r="Q562" s="159"/>
      <c r="R562" s="159"/>
      <c r="S562" s="159"/>
      <c r="T562" s="159"/>
      <c r="U562" s="159"/>
      <c r="V562" s="159"/>
      <c r="W562" s="159"/>
      <c r="X562" s="159"/>
      <c r="Y562" s="150"/>
      <c r="Z562" s="150"/>
      <c r="AA562" s="150"/>
      <c r="AB562" s="150"/>
      <c r="AC562" s="150"/>
      <c r="AD562" s="150"/>
      <c r="AE562" s="150"/>
      <c r="AF562" s="150"/>
      <c r="AG562" s="150" t="s">
        <v>334</v>
      </c>
      <c r="AH562" s="150">
        <v>0</v>
      </c>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row>
    <row r="563" spans="1:60" outlineLevel="1" x14ac:dyDescent="0.25">
      <c r="A563" s="157"/>
      <c r="B563" s="158"/>
      <c r="C563" s="191" t="s">
        <v>965</v>
      </c>
      <c r="D563" s="189"/>
      <c r="E563" s="190">
        <v>237.6</v>
      </c>
      <c r="F563" s="159"/>
      <c r="G563" s="159"/>
      <c r="H563" s="159"/>
      <c r="I563" s="159"/>
      <c r="J563" s="159"/>
      <c r="K563" s="159"/>
      <c r="L563" s="159"/>
      <c r="M563" s="159"/>
      <c r="N563" s="159"/>
      <c r="O563" s="159"/>
      <c r="P563" s="159"/>
      <c r="Q563" s="159"/>
      <c r="R563" s="159"/>
      <c r="S563" s="159"/>
      <c r="T563" s="159"/>
      <c r="U563" s="159"/>
      <c r="V563" s="159"/>
      <c r="W563" s="159"/>
      <c r="X563" s="159"/>
      <c r="Y563" s="150"/>
      <c r="Z563" s="150"/>
      <c r="AA563" s="150"/>
      <c r="AB563" s="150"/>
      <c r="AC563" s="150"/>
      <c r="AD563" s="150"/>
      <c r="AE563" s="150"/>
      <c r="AF563" s="150"/>
      <c r="AG563" s="150" t="s">
        <v>334</v>
      </c>
      <c r="AH563" s="150">
        <v>0</v>
      </c>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row>
    <row r="564" spans="1:60" ht="20.399999999999999" outlineLevel="1" x14ac:dyDescent="0.25">
      <c r="A564" s="167">
        <v>200</v>
      </c>
      <c r="B564" s="168" t="s">
        <v>2133</v>
      </c>
      <c r="C564" s="177" t="s">
        <v>2134</v>
      </c>
      <c r="D564" s="169" t="s">
        <v>331</v>
      </c>
      <c r="E564" s="170">
        <v>0.59719999999999995</v>
      </c>
      <c r="F564" s="171">
        <f>H564+J564</f>
        <v>0</v>
      </c>
      <c r="G564" s="171">
        <f>ROUND(E564*F564,2)</f>
        <v>0</v>
      </c>
      <c r="H564" s="172"/>
      <c r="I564" s="171">
        <f>ROUND(E564*H564,2)</f>
        <v>0</v>
      </c>
      <c r="J564" s="172"/>
      <c r="K564" s="171">
        <f>ROUND(E564*J564,2)</f>
        <v>0</v>
      </c>
      <c r="L564" s="171">
        <v>15</v>
      </c>
      <c r="M564" s="173">
        <f>G564*(1+L564/100)</f>
        <v>0</v>
      </c>
      <c r="N564" s="159">
        <v>0.55000000000000004</v>
      </c>
      <c r="O564" s="159">
        <f>ROUND(E564*N564,2)</f>
        <v>0.33</v>
      </c>
      <c r="P564" s="159">
        <v>0</v>
      </c>
      <c r="Q564" s="159">
        <f>ROUND(E564*P564,2)</f>
        <v>0</v>
      </c>
      <c r="R564" s="159" t="s">
        <v>343</v>
      </c>
      <c r="S564" s="159" t="s">
        <v>223</v>
      </c>
      <c r="T564" s="159" t="s">
        <v>224</v>
      </c>
      <c r="U564" s="159">
        <v>0</v>
      </c>
      <c r="V564" s="159">
        <f>ROUND(E564*U564,2)</f>
        <v>0</v>
      </c>
      <c r="W564" s="159"/>
      <c r="X564" s="159" t="s">
        <v>344</v>
      </c>
      <c r="Y564" s="150"/>
      <c r="Z564" s="150"/>
      <c r="AA564" s="150"/>
      <c r="AB564" s="150"/>
      <c r="AC564" s="150"/>
      <c r="AD564" s="150"/>
      <c r="AE564" s="150"/>
      <c r="AF564" s="150"/>
      <c r="AG564" s="150" t="s">
        <v>345</v>
      </c>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row>
    <row r="565" spans="1:60" outlineLevel="1" x14ac:dyDescent="0.25">
      <c r="A565" s="157"/>
      <c r="B565" s="158"/>
      <c r="C565" s="191" t="s">
        <v>2137</v>
      </c>
      <c r="D565" s="189"/>
      <c r="E565" s="190">
        <v>0.59719999999999995</v>
      </c>
      <c r="F565" s="159"/>
      <c r="G565" s="159"/>
      <c r="H565" s="159"/>
      <c r="I565" s="159"/>
      <c r="J565" s="159"/>
      <c r="K565" s="159"/>
      <c r="L565" s="159"/>
      <c r="M565" s="159"/>
      <c r="N565" s="159"/>
      <c r="O565" s="159"/>
      <c r="P565" s="159"/>
      <c r="Q565" s="159"/>
      <c r="R565" s="159"/>
      <c r="S565" s="159"/>
      <c r="T565" s="159"/>
      <c r="U565" s="159"/>
      <c r="V565" s="159"/>
      <c r="W565" s="159"/>
      <c r="X565" s="159"/>
      <c r="Y565" s="150"/>
      <c r="Z565" s="150"/>
      <c r="AA565" s="150"/>
      <c r="AB565" s="150"/>
      <c r="AC565" s="150"/>
      <c r="AD565" s="150"/>
      <c r="AE565" s="150"/>
      <c r="AF565" s="150"/>
      <c r="AG565" s="150" t="s">
        <v>334</v>
      </c>
      <c r="AH565" s="150">
        <v>0</v>
      </c>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row>
    <row r="566" spans="1:60" ht="20.399999999999999" outlineLevel="1" x14ac:dyDescent="0.25">
      <c r="A566" s="167">
        <v>201</v>
      </c>
      <c r="B566" s="168" t="s">
        <v>966</v>
      </c>
      <c r="C566" s="177" t="s">
        <v>967</v>
      </c>
      <c r="D566" s="169" t="s">
        <v>331</v>
      </c>
      <c r="E566" s="170">
        <v>0.08</v>
      </c>
      <c r="F566" s="171">
        <f>H566+J566</f>
        <v>0</v>
      </c>
      <c r="G566" s="171">
        <f>ROUND(E566*F566,2)</f>
        <v>0</v>
      </c>
      <c r="H566" s="172"/>
      <c r="I566" s="171">
        <f>ROUND(E566*H566,2)</f>
        <v>0</v>
      </c>
      <c r="J566" s="172"/>
      <c r="K566" s="171">
        <f>ROUND(E566*J566,2)</f>
        <v>0</v>
      </c>
      <c r="L566" s="171">
        <v>15</v>
      </c>
      <c r="M566" s="173">
        <f>G566*(1+L566/100)</f>
        <v>0</v>
      </c>
      <c r="N566" s="159">
        <v>0.5</v>
      </c>
      <c r="O566" s="159">
        <f>ROUND(E566*N566,2)</f>
        <v>0.04</v>
      </c>
      <c r="P566" s="159">
        <v>0</v>
      </c>
      <c r="Q566" s="159">
        <f>ROUND(E566*P566,2)</f>
        <v>0</v>
      </c>
      <c r="R566" s="159"/>
      <c r="S566" s="159" t="s">
        <v>267</v>
      </c>
      <c r="T566" s="159" t="s">
        <v>224</v>
      </c>
      <c r="U566" s="159">
        <v>0</v>
      </c>
      <c r="V566" s="159">
        <f>ROUND(E566*U566,2)</f>
        <v>0</v>
      </c>
      <c r="W566" s="159"/>
      <c r="X566" s="159" t="s">
        <v>344</v>
      </c>
      <c r="Y566" s="150"/>
      <c r="Z566" s="150"/>
      <c r="AA566" s="150"/>
      <c r="AB566" s="150"/>
      <c r="AC566" s="150"/>
      <c r="AD566" s="150"/>
      <c r="AE566" s="150"/>
      <c r="AF566" s="150"/>
      <c r="AG566" s="150" t="s">
        <v>345</v>
      </c>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row>
    <row r="567" spans="1:60" outlineLevel="1" x14ac:dyDescent="0.25">
      <c r="A567" s="157"/>
      <c r="B567" s="158"/>
      <c r="C567" s="191" t="s">
        <v>968</v>
      </c>
      <c r="D567" s="189"/>
      <c r="E567" s="190">
        <v>0.08</v>
      </c>
      <c r="F567" s="159"/>
      <c r="G567" s="159"/>
      <c r="H567" s="159"/>
      <c r="I567" s="159"/>
      <c r="J567" s="159"/>
      <c r="K567" s="159"/>
      <c r="L567" s="159"/>
      <c r="M567" s="159"/>
      <c r="N567" s="159"/>
      <c r="O567" s="159"/>
      <c r="P567" s="159"/>
      <c r="Q567" s="159"/>
      <c r="R567" s="159"/>
      <c r="S567" s="159"/>
      <c r="T567" s="159"/>
      <c r="U567" s="159"/>
      <c r="V567" s="159"/>
      <c r="W567" s="159"/>
      <c r="X567" s="159"/>
      <c r="Y567" s="150"/>
      <c r="Z567" s="150"/>
      <c r="AA567" s="150"/>
      <c r="AB567" s="150"/>
      <c r="AC567" s="150"/>
      <c r="AD567" s="150"/>
      <c r="AE567" s="150"/>
      <c r="AF567" s="150"/>
      <c r="AG567" s="150" t="s">
        <v>334</v>
      </c>
      <c r="AH567" s="150">
        <v>0</v>
      </c>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row>
    <row r="568" spans="1:60" ht="20.399999999999999" outlineLevel="1" x14ac:dyDescent="0.25">
      <c r="A568" s="167">
        <v>202</v>
      </c>
      <c r="B568" s="168" t="s">
        <v>969</v>
      </c>
      <c r="C568" s="177" t="s">
        <v>970</v>
      </c>
      <c r="D568" s="169" t="s">
        <v>331</v>
      </c>
      <c r="E568" s="170">
        <v>0.9728</v>
      </c>
      <c r="F568" s="171">
        <f>H568+J568</f>
        <v>0</v>
      </c>
      <c r="G568" s="171">
        <f>ROUND(E568*F568,2)</f>
        <v>0</v>
      </c>
      <c r="H568" s="172"/>
      <c r="I568" s="171">
        <f>ROUND(E568*H568,2)</f>
        <v>0</v>
      </c>
      <c r="J568" s="172"/>
      <c r="K568" s="171">
        <f>ROUND(E568*J568,2)</f>
        <v>0</v>
      </c>
      <c r="L568" s="171">
        <v>15</v>
      </c>
      <c r="M568" s="173">
        <f>G568*(1+L568/100)</f>
        <v>0</v>
      </c>
      <c r="N568" s="159">
        <v>0.5</v>
      </c>
      <c r="O568" s="159">
        <f>ROUND(E568*N568,2)</f>
        <v>0.49</v>
      </c>
      <c r="P568" s="159">
        <v>0</v>
      </c>
      <c r="Q568" s="159">
        <f>ROUND(E568*P568,2)</f>
        <v>0</v>
      </c>
      <c r="R568" s="159"/>
      <c r="S568" s="159" t="s">
        <v>267</v>
      </c>
      <c r="T568" s="159" t="s">
        <v>224</v>
      </c>
      <c r="U568" s="159">
        <v>0</v>
      </c>
      <c r="V568" s="159">
        <f>ROUND(E568*U568,2)</f>
        <v>0</v>
      </c>
      <c r="W568" s="159"/>
      <c r="X568" s="159" t="s">
        <v>344</v>
      </c>
      <c r="Y568" s="150"/>
      <c r="Z568" s="150"/>
      <c r="AA568" s="150"/>
      <c r="AB568" s="150"/>
      <c r="AC568" s="150"/>
      <c r="AD568" s="150"/>
      <c r="AE568" s="150"/>
      <c r="AF568" s="150"/>
      <c r="AG568" s="150" t="s">
        <v>345</v>
      </c>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row>
    <row r="569" spans="1:60" outlineLevel="1" x14ac:dyDescent="0.25">
      <c r="A569" s="157"/>
      <c r="B569" s="158"/>
      <c r="C569" s="191" t="s">
        <v>2066</v>
      </c>
      <c r="D569" s="189"/>
      <c r="E569" s="190">
        <v>5.28E-2</v>
      </c>
      <c r="F569" s="159"/>
      <c r="G569" s="159"/>
      <c r="H569" s="159"/>
      <c r="I569" s="159"/>
      <c r="J569" s="159"/>
      <c r="K569" s="159"/>
      <c r="L569" s="159"/>
      <c r="M569" s="159"/>
      <c r="N569" s="159"/>
      <c r="O569" s="159"/>
      <c r="P569" s="159"/>
      <c r="Q569" s="159"/>
      <c r="R569" s="159"/>
      <c r="S569" s="159"/>
      <c r="T569" s="159"/>
      <c r="U569" s="159"/>
      <c r="V569" s="159"/>
      <c r="W569" s="159"/>
      <c r="X569" s="159"/>
      <c r="Y569" s="150"/>
      <c r="Z569" s="150"/>
      <c r="AA569" s="150"/>
      <c r="AB569" s="150"/>
      <c r="AC569" s="150"/>
      <c r="AD569" s="150"/>
      <c r="AE569" s="150"/>
      <c r="AF569" s="150"/>
      <c r="AG569" s="150" t="s">
        <v>334</v>
      </c>
      <c r="AH569" s="150">
        <v>0</v>
      </c>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row>
    <row r="570" spans="1:60" outlineLevel="1" x14ac:dyDescent="0.25">
      <c r="A570" s="157"/>
      <c r="B570" s="158"/>
      <c r="C570" s="191" t="s">
        <v>2067</v>
      </c>
      <c r="D570" s="189"/>
      <c r="E570" s="190">
        <v>0.92</v>
      </c>
      <c r="F570" s="159"/>
      <c r="G570" s="159"/>
      <c r="H570" s="159"/>
      <c r="I570" s="159"/>
      <c r="J570" s="159"/>
      <c r="K570" s="159"/>
      <c r="L570" s="159"/>
      <c r="M570" s="159"/>
      <c r="N570" s="159"/>
      <c r="O570" s="159"/>
      <c r="P570" s="159"/>
      <c r="Q570" s="159"/>
      <c r="R570" s="159"/>
      <c r="S570" s="159"/>
      <c r="T570" s="159"/>
      <c r="U570" s="159"/>
      <c r="V570" s="159"/>
      <c r="W570" s="159"/>
      <c r="X570" s="159"/>
      <c r="Y570" s="150"/>
      <c r="Z570" s="150"/>
      <c r="AA570" s="150"/>
      <c r="AB570" s="150"/>
      <c r="AC570" s="150"/>
      <c r="AD570" s="150"/>
      <c r="AE570" s="150"/>
      <c r="AF570" s="150"/>
      <c r="AG570" s="150" t="s">
        <v>334</v>
      </c>
      <c r="AH570" s="150">
        <v>0</v>
      </c>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row>
    <row r="571" spans="1:60" ht="20.399999999999999" outlineLevel="1" x14ac:dyDescent="0.25">
      <c r="A571" s="167">
        <v>203</v>
      </c>
      <c r="B571" s="168" t="s">
        <v>971</v>
      </c>
      <c r="C571" s="177" t="s">
        <v>2061</v>
      </c>
      <c r="D571" s="169" t="s">
        <v>331</v>
      </c>
      <c r="E571" s="170">
        <v>2.17245</v>
      </c>
      <c r="F571" s="171">
        <f>H571+J571</f>
        <v>0</v>
      </c>
      <c r="G571" s="171">
        <f>ROUND(E571*F571,2)</f>
        <v>0</v>
      </c>
      <c r="H571" s="172"/>
      <c r="I571" s="171">
        <f>ROUND(E571*H571,2)</f>
        <v>0</v>
      </c>
      <c r="J571" s="172"/>
      <c r="K571" s="171">
        <f>ROUND(E571*J571,2)</f>
        <v>0</v>
      </c>
      <c r="L571" s="171">
        <v>15</v>
      </c>
      <c r="M571" s="173">
        <f>G571*(1+L571/100)</f>
        <v>0</v>
      </c>
      <c r="N571" s="159">
        <v>0.5</v>
      </c>
      <c r="O571" s="159">
        <f>ROUND(E571*N571,2)</f>
        <v>1.0900000000000001</v>
      </c>
      <c r="P571" s="159">
        <v>0</v>
      </c>
      <c r="Q571" s="159">
        <f>ROUND(E571*P571,2)</f>
        <v>0</v>
      </c>
      <c r="R571" s="159"/>
      <c r="S571" s="159" t="s">
        <v>267</v>
      </c>
      <c r="T571" s="159" t="s">
        <v>224</v>
      </c>
      <c r="U571" s="159">
        <v>0</v>
      </c>
      <c r="V571" s="159">
        <f>ROUND(E571*U571,2)</f>
        <v>0</v>
      </c>
      <c r="W571" s="159"/>
      <c r="X571" s="159" t="s">
        <v>344</v>
      </c>
      <c r="Y571" s="150"/>
      <c r="Z571" s="150"/>
      <c r="AA571" s="150"/>
      <c r="AB571" s="150"/>
      <c r="AC571" s="150"/>
      <c r="AD571" s="150"/>
      <c r="AE571" s="150"/>
      <c r="AF571" s="150"/>
      <c r="AG571" s="150" t="s">
        <v>345</v>
      </c>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row>
    <row r="572" spans="1:60" outlineLevel="1" x14ac:dyDescent="0.25">
      <c r="A572" s="157"/>
      <c r="B572" s="158"/>
      <c r="C572" s="191" t="s">
        <v>2062</v>
      </c>
      <c r="D572" s="189"/>
      <c r="E572" s="190">
        <v>0.6</v>
      </c>
      <c r="F572" s="159"/>
      <c r="G572" s="159"/>
      <c r="H572" s="159"/>
      <c r="I572" s="159"/>
      <c r="J572" s="159"/>
      <c r="K572" s="159"/>
      <c r="L572" s="159"/>
      <c r="M572" s="159"/>
      <c r="N572" s="159"/>
      <c r="O572" s="159"/>
      <c r="P572" s="159"/>
      <c r="Q572" s="159"/>
      <c r="R572" s="159"/>
      <c r="S572" s="159"/>
      <c r="T572" s="159"/>
      <c r="U572" s="159"/>
      <c r="V572" s="159"/>
      <c r="W572" s="159"/>
      <c r="X572" s="159"/>
      <c r="Y572" s="150"/>
      <c r="Z572" s="150"/>
      <c r="AA572" s="150"/>
      <c r="AB572" s="150"/>
      <c r="AC572" s="150"/>
      <c r="AD572" s="150"/>
      <c r="AE572" s="150"/>
      <c r="AF572" s="150"/>
      <c r="AG572" s="150" t="s">
        <v>334</v>
      </c>
      <c r="AH572" s="150">
        <v>0</v>
      </c>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row>
    <row r="573" spans="1:60" ht="20.399999999999999" outlineLevel="1" x14ac:dyDescent="0.25">
      <c r="A573" s="157"/>
      <c r="B573" s="158"/>
      <c r="C573" s="191" t="s">
        <v>2063</v>
      </c>
      <c r="D573" s="189"/>
      <c r="E573" s="190">
        <v>1.5724499999999999</v>
      </c>
      <c r="F573" s="159"/>
      <c r="G573" s="159"/>
      <c r="H573" s="159"/>
      <c r="I573" s="159"/>
      <c r="J573" s="159"/>
      <c r="K573" s="159"/>
      <c r="L573" s="159"/>
      <c r="M573" s="159"/>
      <c r="N573" s="159"/>
      <c r="O573" s="159"/>
      <c r="P573" s="159"/>
      <c r="Q573" s="159"/>
      <c r="R573" s="159"/>
      <c r="S573" s="159"/>
      <c r="T573" s="159"/>
      <c r="U573" s="159"/>
      <c r="V573" s="159"/>
      <c r="W573" s="159"/>
      <c r="X573" s="159"/>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row>
    <row r="574" spans="1:60" outlineLevel="1" x14ac:dyDescent="0.25">
      <c r="A574" s="157"/>
      <c r="B574" s="158"/>
      <c r="C574" s="191" t="s">
        <v>2064</v>
      </c>
      <c r="D574" s="189"/>
      <c r="E574" s="190">
        <v>0.24779999999999999</v>
      </c>
      <c r="F574" s="159"/>
      <c r="G574" s="159"/>
      <c r="H574" s="159"/>
      <c r="I574" s="159"/>
      <c r="J574" s="159"/>
      <c r="K574" s="159"/>
      <c r="L574" s="159"/>
      <c r="M574" s="159"/>
      <c r="N574" s="159"/>
      <c r="O574" s="159"/>
      <c r="P574" s="159"/>
      <c r="Q574" s="159"/>
      <c r="R574" s="159"/>
      <c r="S574" s="159"/>
      <c r="T574" s="159"/>
      <c r="U574" s="159"/>
      <c r="V574" s="159"/>
      <c r="W574" s="159"/>
      <c r="X574" s="159"/>
      <c r="Y574" s="150"/>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row>
    <row r="575" spans="1:60" ht="20.399999999999999" outlineLevel="1" x14ac:dyDescent="0.25">
      <c r="A575" s="167">
        <v>204</v>
      </c>
      <c r="B575" s="168" t="s">
        <v>972</v>
      </c>
      <c r="C575" s="177" t="s">
        <v>973</v>
      </c>
      <c r="D575" s="169" t="s">
        <v>331</v>
      </c>
      <c r="E575" s="170">
        <v>6.2930599999999997</v>
      </c>
      <c r="F575" s="171">
        <f>H575+J575</f>
        <v>0</v>
      </c>
      <c r="G575" s="171">
        <f>ROUND(E575*F575,2)</f>
        <v>0</v>
      </c>
      <c r="H575" s="172"/>
      <c r="I575" s="171">
        <f>ROUND(E575*H575,2)</f>
        <v>0</v>
      </c>
      <c r="J575" s="172"/>
      <c r="K575" s="171">
        <f>ROUND(E575*J575,2)</f>
        <v>0</v>
      </c>
      <c r="L575" s="171">
        <v>15</v>
      </c>
      <c r="M575" s="173">
        <f>G575*(1+L575/100)</f>
        <v>0</v>
      </c>
      <c r="N575" s="159">
        <v>0.5</v>
      </c>
      <c r="O575" s="159">
        <f>ROUND(E575*N575,2)</f>
        <v>3.15</v>
      </c>
      <c r="P575" s="159">
        <v>0</v>
      </c>
      <c r="Q575" s="159">
        <f>ROUND(E575*P575,2)</f>
        <v>0</v>
      </c>
      <c r="R575" s="159"/>
      <c r="S575" s="159" t="s">
        <v>267</v>
      </c>
      <c r="T575" s="159" t="s">
        <v>224</v>
      </c>
      <c r="U575" s="159">
        <v>0</v>
      </c>
      <c r="V575" s="159">
        <f>ROUND(E575*U575,2)</f>
        <v>0</v>
      </c>
      <c r="W575" s="159"/>
      <c r="X575" s="159" t="s">
        <v>344</v>
      </c>
      <c r="Y575" s="150"/>
      <c r="Z575" s="150"/>
      <c r="AA575" s="150"/>
      <c r="AB575" s="150"/>
      <c r="AC575" s="150"/>
      <c r="AD575" s="150"/>
      <c r="AE575" s="150"/>
      <c r="AF575" s="150"/>
      <c r="AG575" s="150" t="s">
        <v>345</v>
      </c>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row>
    <row r="576" spans="1:60" outlineLevel="1" x14ac:dyDescent="0.25">
      <c r="A576" s="157"/>
      <c r="B576" s="158"/>
      <c r="C576" s="191" t="s">
        <v>974</v>
      </c>
      <c r="D576" s="189"/>
      <c r="E576" s="190">
        <v>6.29</v>
      </c>
      <c r="F576" s="159"/>
      <c r="G576" s="159"/>
      <c r="H576" s="159"/>
      <c r="I576" s="159"/>
      <c r="J576" s="159"/>
      <c r="K576" s="159"/>
      <c r="L576" s="159"/>
      <c r="M576" s="159"/>
      <c r="N576" s="159"/>
      <c r="O576" s="159"/>
      <c r="P576" s="159"/>
      <c r="Q576" s="159"/>
      <c r="R576" s="159"/>
      <c r="S576" s="159"/>
      <c r="T576" s="159"/>
      <c r="U576" s="159"/>
      <c r="V576" s="159"/>
      <c r="W576" s="159"/>
      <c r="X576" s="159"/>
      <c r="Y576" s="150"/>
      <c r="Z576" s="150"/>
      <c r="AA576" s="150"/>
      <c r="AB576" s="150"/>
      <c r="AC576" s="150"/>
      <c r="AD576" s="150"/>
      <c r="AE576" s="150"/>
      <c r="AF576" s="150"/>
      <c r="AG576" s="150" t="s">
        <v>334</v>
      </c>
      <c r="AH576" s="150">
        <v>0</v>
      </c>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row>
    <row r="577" spans="1:60" ht="20.399999999999999" outlineLevel="1" x14ac:dyDescent="0.25">
      <c r="A577" s="167">
        <v>205</v>
      </c>
      <c r="B577" s="168" t="s">
        <v>975</v>
      </c>
      <c r="C577" s="177" t="s">
        <v>976</v>
      </c>
      <c r="D577" s="169" t="s">
        <v>331</v>
      </c>
      <c r="E577" s="170">
        <v>0.97997000000000001</v>
      </c>
      <c r="F577" s="171">
        <f>H577+J577</f>
        <v>0</v>
      </c>
      <c r="G577" s="171">
        <f>ROUND(E577*F577,2)</f>
        <v>0</v>
      </c>
      <c r="H577" s="172"/>
      <c r="I577" s="171">
        <f>ROUND(E577*H577,2)</f>
        <v>0</v>
      </c>
      <c r="J577" s="172"/>
      <c r="K577" s="171">
        <f>ROUND(E577*J577,2)</f>
        <v>0</v>
      </c>
      <c r="L577" s="171">
        <v>15</v>
      </c>
      <c r="M577" s="173">
        <f>G577*(1+L577/100)</f>
        <v>0</v>
      </c>
      <c r="N577" s="159">
        <v>0.5</v>
      </c>
      <c r="O577" s="159">
        <f>ROUND(E577*N577,2)</f>
        <v>0.49</v>
      </c>
      <c r="P577" s="159">
        <v>0</v>
      </c>
      <c r="Q577" s="159">
        <f>ROUND(E577*P577,2)</f>
        <v>0</v>
      </c>
      <c r="R577" s="159"/>
      <c r="S577" s="159" t="s">
        <v>267</v>
      </c>
      <c r="T577" s="159" t="s">
        <v>224</v>
      </c>
      <c r="U577" s="159">
        <v>0</v>
      </c>
      <c r="V577" s="159">
        <f>ROUND(E577*U577,2)</f>
        <v>0</v>
      </c>
      <c r="W577" s="159"/>
      <c r="X577" s="159" t="s">
        <v>344</v>
      </c>
      <c r="Y577" s="150"/>
      <c r="Z577" s="150"/>
      <c r="AA577" s="150"/>
      <c r="AB577" s="150"/>
      <c r="AC577" s="150"/>
      <c r="AD577" s="150"/>
      <c r="AE577" s="150"/>
      <c r="AF577" s="150"/>
      <c r="AG577" s="150" t="s">
        <v>345</v>
      </c>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row>
    <row r="578" spans="1:60" outlineLevel="1" x14ac:dyDescent="0.25">
      <c r="A578" s="157"/>
      <c r="B578" s="158"/>
      <c r="C578" s="191" t="s">
        <v>977</v>
      </c>
      <c r="D578" s="189"/>
      <c r="E578" s="190">
        <v>0.47</v>
      </c>
      <c r="F578" s="159"/>
      <c r="G578" s="159"/>
      <c r="H578" s="159"/>
      <c r="I578" s="159"/>
      <c r="J578" s="159"/>
      <c r="K578" s="159"/>
      <c r="L578" s="159"/>
      <c r="M578" s="159"/>
      <c r="N578" s="159"/>
      <c r="O578" s="159"/>
      <c r="P578" s="159"/>
      <c r="Q578" s="159"/>
      <c r="R578" s="159"/>
      <c r="S578" s="159"/>
      <c r="T578" s="159"/>
      <c r="U578" s="159"/>
      <c r="V578" s="159"/>
      <c r="W578" s="159"/>
      <c r="X578" s="159"/>
      <c r="Y578" s="150"/>
      <c r="Z578" s="150"/>
      <c r="AA578" s="150"/>
      <c r="AB578" s="150"/>
      <c r="AC578" s="150"/>
      <c r="AD578" s="150"/>
      <c r="AE578" s="150"/>
      <c r="AF578" s="150"/>
      <c r="AG578" s="150" t="s">
        <v>334</v>
      </c>
      <c r="AH578" s="150">
        <v>0</v>
      </c>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row>
    <row r="579" spans="1:60" outlineLevel="1" x14ac:dyDescent="0.25">
      <c r="A579" s="157"/>
      <c r="B579" s="158"/>
      <c r="C579" s="191" t="s">
        <v>978</v>
      </c>
      <c r="D579" s="189"/>
      <c r="E579" s="190">
        <v>0.51</v>
      </c>
      <c r="F579" s="159"/>
      <c r="G579" s="159"/>
      <c r="H579" s="159"/>
      <c r="I579" s="159"/>
      <c r="J579" s="159"/>
      <c r="K579" s="159"/>
      <c r="L579" s="159"/>
      <c r="M579" s="159"/>
      <c r="N579" s="159"/>
      <c r="O579" s="159"/>
      <c r="P579" s="159"/>
      <c r="Q579" s="159"/>
      <c r="R579" s="159"/>
      <c r="S579" s="159"/>
      <c r="T579" s="159"/>
      <c r="U579" s="159"/>
      <c r="V579" s="159"/>
      <c r="W579" s="159"/>
      <c r="X579" s="159"/>
      <c r="Y579" s="150"/>
      <c r="Z579" s="150"/>
      <c r="AA579" s="150"/>
      <c r="AB579" s="150"/>
      <c r="AC579" s="150"/>
      <c r="AD579" s="150"/>
      <c r="AE579" s="150"/>
      <c r="AF579" s="150"/>
      <c r="AG579" s="150" t="s">
        <v>334</v>
      </c>
      <c r="AH579" s="150">
        <v>0</v>
      </c>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row>
    <row r="580" spans="1:60" ht="20.399999999999999" outlineLevel="1" x14ac:dyDescent="0.25">
      <c r="A580" s="167">
        <v>206</v>
      </c>
      <c r="B580" s="168" t="s">
        <v>979</v>
      </c>
      <c r="C580" s="177" t="s">
        <v>980</v>
      </c>
      <c r="D580" s="169" t="s">
        <v>331</v>
      </c>
      <c r="E580" s="170">
        <v>0.68850999999999996</v>
      </c>
      <c r="F580" s="171">
        <f>H580+J580</f>
        <v>0</v>
      </c>
      <c r="G580" s="171">
        <f>ROUND(E580*F580,2)</f>
        <v>0</v>
      </c>
      <c r="H580" s="172"/>
      <c r="I580" s="171">
        <f>ROUND(E580*H580,2)</f>
        <v>0</v>
      </c>
      <c r="J580" s="172"/>
      <c r="K580" s="171">
        <f>ROUND(E580*J580,2)</f>
        <v>0</v>
      </c>
      <c r="L580" s="171">
        <v>15</v>
      </c>
      <c r="M580" s="173">
        <f>G580*(1+L580/100)</f>
        <v>0</v>
      </c>
      <c r="N580" s="159">
        <v>0.5</v>
      </c>
      <c r="O580" s="159">
        <f>ROUND(E580*N580,2)</f>
        <v>0.34</v>
      </c>
      <c r="P580" s="159">
        <v>0</v>
      </c>
      <c r="Q580" s="159">
        <f>ROUND(E580*P580,2)</f>
        <v>0</v>
      </c>
      <c r="R580" s="159"/>
      <c r="S580" s="159" t="s">
        <v>267</v>
      </c>
      <c r="T580" s="159" t="s">
        <v>224</v>
      </c>
      <c r="U580" s="159">
        <v>0</v>
      </c>
      <c r="V580" s="159">
        <f>ROUND(E580*U580,2)</f>
        <v>0</v>
      </c>
      <c r="W580" s="159"/>
      <c r="X580" s="159" t="s">
        <v>344</v>
      </c>
      <c r="Y580" s="150"/>
      <c r="Z580" s="150"/>
      <c r="AA580" s="150"/>
      <c r="AB580" s="150"/>
      <c r="AC580" s="150"/>
      <c r="AD580" s="150"/>
      <c r="AE580" s="150"/>
      <c r="AF580" s="150"/>
      <c r="AG580" s="150" t="s">
        <v>345</v>
      </c>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row>
    <row r="581" spans="1:60" outlineLevel="1" x14ac:dyDescent="0.25">
      <c r="A581" s="157"/>
      <c r="B581" s="158"/>
      <c r="C581" s="191" t="s">
        <v>981</v>
      </c>
      <c r="D581" s="189"/>
      <c r="E581" s="190">
        <v>0.69</v>
      </c>
      <c r="F581" s="159"/>
      <c r="G581" s="159"/>
      <c r="H581" s="159"/>
      <c r="I581" s="159"/>
      <c r="J581" s="159"/>
      <c r="K581" s="159"/>
      <c r="L581" s="159"/>
      <c r="M581" s="159"/>
      <c r="N581" s="159"/>
      <c r="O581" s="159"/>
      <c r="P581" s="159"/>
      <c r="Q581" s="159"/>
      <c r="R581" s="159"/>
      <c r="S581" s="159"/>
      <c r="T581" s="159"/>
      <c r="U581" s="159"/>
      <c r="V581" s="159"/>
      <c r="W581" s="159"/>
      <c r="X581" s="159"/>
      <c r="Y581" s="150"/>
      <c r="Z581" s="150"/>
      <c r="AA581" s="150"/>
      <c r="AB581" s="150"/>
      <c r="AC581" s="150"/>
      <c r="AD581" s="150"/>
      <c r="AE581" s="150"/>
      <c r="AF581" s="150"/>
      <c r="AG581" s="150" t="s">
        <v>334</v>
      </c>
      <c r="AH581" s="150">
        <v>0</v>
      </c>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row>
    <row r="582" spans="1:60" ht="20.399999999999999" outlineLevel="1" x14ac:dyDescent="0.25">
      <c r="A582" s="167">
        <v>207</v>
      </c>
      <c r="B582" s="168" t="s">
        <v>982</v>
      </c>
      <c r="C582" s="177" t="s">
        <v>983</v>
      </c>
      <c r="D582" s="169" t="s">
        <v>331</v>
      </c>
      <c r="E582" s="170">
        <v>0.80325999999999997</v>
      </c>
      <c r="F582" s="171">
        <f>H582+J582</f>
        <v>0</v>
      </c>
      <c r="G582" s="171">
        <f>ROUND(E582*F582,2)</f>
        <v>0</v>
      </c>
      <c r="H582" s="172"/>
      <c r="I582" s="171">
        <f>ROUND(E582*H582,2)</f>
        <v>0</v>
      </c>
      <c r="J582" s="172"/>
      <c r="K582" s="171">
        <f>ROUND(E582*J582,2)</f>
        <v>0</v>
      </c>
      <c r="L582" s="171">
        <v>15</v>
      </c>
      <c r="M582" s="173">
        <f>G582*(1+L582/100)</f>
        <v>0</v>
      </c>
      <c r="N582" s="159">
        <v>0.5</v>
      </c>
      <c r="O582" s="159">
        <f>ROUND(E582*N582,2)</f>
        <v>0.4</v>
      </c>
      <c r="P582" s="159">
        <v>0</v>
      </c>
      <c r="Q582" s="159">
        <f>ROUND(E582*P582,2)</f>
        <v>0</v>
      </c>
      <c r="R582" s="159"/>
      <c r="S582" s="159" t="s">
        <v>267</v>
      </c>
      <c r="T582" s="159" t="s">
        <v>224</v>
      </c>
      <c r="U582" s="159">
        <v>0</v>
      </c>
      <c r="V582" s="159">
        <f>ROUND(E582*U582,2)</f>
        <v>0</v>
      </c>
      <c r="W582" s="159"/>
      <c r="X582" s="159" t="s">
        <v>344</v>
      </c>
      <c r="Y582" s="150"/>
      <c r="Z582" s="150"/>
      <c r="AA582" s="150"/>
      <c r="AB582" s="150"/>
      <c r="AC582" s="150"/>
      <c r="AD582" s="150"/>
      <c r="AE582" s="150"/>
      <c r="AF582" s="150"/>
      <c r="AG582" s="150" t="s">
        <v>345</v>
      </c>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row>
    <row r="583" spans="1:60" outlineLevel="1" x14ac:dyDescent="0.25">
      <c r="A583" s="157"/>
      <c r="B583" s="158"/>
      <c r="C583" s="191" t="s">
        <v>984</v>
      </c>
      <c r="D583" s="189"/>
      <c r="E583" s="190">
        <v>0.8</v>
      </c>
      <c r="F583" s="159"/>
      <c r="G583" s="159"/>
      <c r="H583" s="159"/>
      <c r="I583" s="159"/>
      <c r="J583" s="159"/>
      <c r="K583" s="159"/>
      <c r="L583" s="159"/>
      <c r="M583" s="159"/>
      <c r="N583" s="159"/>
      <c r="O583" s="159"/>
      <c r="P583" s="159"/>
      <c r="Q583" s="159"/>
      <c r="R583" s="159"/>
      <c r="S583" s="159"/>
      <c r="T583" s="159"/>
      <c r="U583" s="159"/>
      <c r="V583" s="159"/>
      <c r="W583" s="159"/>
      <c r="X583" s="159"/>
      <c r="Y583" s="150"/>
      <c r="Z583" s="150"/>
      <c r="AA583" s="150"/>
      <c r="AB583" s="150"/>
      <c r="AC583" s="150"/>
      <c r="AD583" s="150"/>
      <c r="AE583" s="150"/>
      <c r="AF583" s="150"/>
      <c r="AG583" s="150" t="s">
        <v>334</v>
      </c>
      <c r="AH583" s="150">
        <v>0</v>
      </c>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row>
    <row r="584" spans="1:60" ht="20.399999999999999" outlineLevel="1" x14ac:dyDescent="0.25">
      <c r="A584" s="167">
        <v>208</v>
      </c>
      <c r="B584" s="168" t="s">
        <v>985</v>
      </c>
      <c r="C584" s="177" t="s">
        <v>986</v>
      </c>
      <c r="D584" s="169" t="s">
        <v>331</v>
      </c>
      <c r="E584" s="170">
        <v>1.0758000000000001</v>
      </c>
      <c r="F584" s="171">
        <f>H584+J584</f>
        <v>0</v>
      </c>
      <c r="G584" s="171">
        <f>ROUND(E584*F584,2)</f>
        <v>0</v>
      </c>
      <c r="H584" s="172"/>
      <c r="I584" s="171">
        <f>ROUND(E584*H584,2)</f>
        <v>0</v>
      </c>
      <c r="J584" s="172"/>
      <c r="K584" s="171">
        <f>ROUND(E584*J584,2)</f>
        <v>0</v>
      </c>
      <c r="L584" s="171">
        <v>15</v>
      </c>
      <c r="M584" s="173">
        <f>G584*(1+L584/100)</f>
        <v>0</v>
      </c>
      <c r="N584" s="159">
        <v>0.5</v>
      </c>
      <c r="O584" s="159">
        <f>ROUND(E584*N584,2)</f>
        <v>0.54</v>
      </c>
      <c r="P584" s="159">
        <v>0</v>
      </c>
      <c r="Q584" s="159">
        <f>ROUND(E584*P584,2)</f>
        <v>0</v>
      </c>
      <c r="R584" s="159"/>
      <c r="S584" s="159" t="s">
        <v>267</v>
      </c>
      <c r="T584" s="159" t="s">
        <v>224</v>
      </c>
      <c r="U584" s="159">
        <v>0</v>
      </c>
      <c r="V584" s="159">
        <f>ROUND(E584*U584,2)</f>
        <v>0</v>
      </c>
      <c r="W584" s="159"/>
      <c r="X584" s="159" t="s">
        <v>344</v>
      </c>
      <c r="Y584" s="150"/>
      <c r="Z584" s="150"/>
      <c r="AA584" s="150"/>
      <c r="AB584" s="150"/>
      <c r="AC584" s="150"/>
      <c r="AD584" s="150"/>
      <c r="AE584" s="150"/>
      <c r="AF584" s="150"/>
      <c r="AG584" s="150" t="s">
        <v>345</v>
      </c>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row>
    <row r="585" spans="1:60" outlineLevel="1" x14ac:dyDescent="0.25">
      <c r="A585" s="157"/>
      <c r="B585" s="158"/>
      <c r="C585" s="191" t="s">
        <v>987</v>
      </c>
      <c r="D585" s="189"/>
      <c r="E585" s="190">
        <v>1.08</v>
      </c>
      <c r="F585" s="159"/>
      <c r="G585" s="159"/>
      <c r="H585" s="159"/>
      <c r="I585" s="159"/>
      <c r="J585" s="159"/>
      <c r="K585" s="159"/>
      <c r="L585" s="159"/>
      <c r="M585" s="159"/>
      <c r="N585" s="159"/>
      <c r="O585" s="159"/>
      <c r="P585" s="159"/>
      <c r="Q585" s="159"/>
      <c r="R585" s="159"/>
      <c r="S585" s="159"/>
      <c r="T585" s="159"/>
      <c r="U585" s="159"/>
      <c r="V585" s="159"/>
      <c r="W585" s="159"/>
      <c r="X585" s="159"/>
      <c r="Y585" s="150"/>
      <c r="Z585" s="150"/>
      <c r="AA585" s="150"/>
      <c r="AB585" s="150"/>
      <c r="AC585" s="150"/>
      <c r="AD585" s="150"/>
      <c r="AE585" s="150"/>
      <c r="AF585" s="150"/>
      <c r="AG585" s="150" t="s">
        <v>334</v>
      </c>
      <c r="AH585" s="150">
        <v>0</v>
      </c>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row>
    <row r="586" spans="1:60" outlineLevel="1" x14ac:dyDescent="0.25">
      <c r="A586" s="167">
        <v>209</v>
      </c>
      <c r="B586" s="168" t="s">
        <v>988</v>
      </c>
      <c r="C586" s="177" t="s">
        <v>989</v>
      </c>
      <c r="D586" s="169" t="s">
        <v>318</v>
      </c>
      <c r="E586" s="170">
        <v>74.942999999999998</v>
      </c>
      <c r="F586" s="171">
        <f>H586+J586</f>
        <v>0</v>
      </c>
      <c r="G586" s="171">
        <f>ROUND(E586*F586,2)</f>
        <v>0</v>
      </c>
      <c r="H586" s="172"/>
      <c r="I586" s="171">
        <f>ROUND(E586*H586,2)</f>
        <v>0</v>
      </c>
      <c r="J586" s="172"/>
      <c r="K586" s="171">
        <f>ROUND(E586*J586,2)</f>
        <v>0</v>
      </c>
      <c r="L586" s="171">
        <v>15</v>
      </c>
      <c r="M586" s="173">
        <f>G586*(1+L586/100)</f>
        <v>0</v>
      </c>
      <c r="N586" s="159">
        <v>1.298E-2</v>
      </c>
      <c r="O586" s="159">
        <f>ROUND(E586*N586,2)</f>
        <v>0.97</v>
      </c>
      <c r="P586" s="159">
        <v>0</v>
      </c>
      <c r="Q586" s="159">
        <f>ROUND(E586*P586,2)</f>
        <v>0</v>
      </c>
      <c r="R586" s="159"/>
      <c r="S586" s="159" t="s">
        <v>267</v>
      </c>
      <c r="T586" s="159" t="s">
        <v>224</v>
      </c>
      <c r="U586" s="159">
        <v>0</v>
      </c>
      <c r="V586" s="159">
        <f>ROUND(E586*U586,2)</f>
        <v>0</v>
      </c>
      <c r="W586" s="159"/>
      <c r="X586" s="159" t="s">
        <v>344</v>
      </c>
      <c r="Y586" s="150"/>
      <c r="Z586" s="150"/>
      <c r="AA586" s="150"/>
      <c r="AB586" s="150"/>
      <c r="AC586" s="150"/>
      <c r="AD586" s="150"/>
      <c r="AE586" s="150"/>
      <c r="AF586" s="150"/>
      <c r="AG586" s="150" t="s">
        <v>345</v>
      </c>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row>
    <row r="587" spans="1:60" outlineLevel="1" x14ac:dyDescent="0.25">
      <c r="A587" s="157"/>
      <c r="B587" s="158"/>
      <c r="C587" s="191" t="s">
        <v>990</v>
      </c>
      <c r="D587" s="189"/>
      <c r="E587" s="190">
        <v>30.49</v>
      </c>
      <c r="F587" s="159"/>
      <c r="G587" s="159"/>
      <c r="H587" s="159"/>
      <c r="I587" s="159"/>
      <c r="J587" s="159"/>
      <c r="K587" s="159"/>
      <c r="L587" s="159"/>
      <c r="M587" s="159"/>
      <c r="N587" s="159"/>
      <c r="O587" s="159"/>
      <c r="P587" s="159"/>
      <c r="Q587" s="159"/>
      <c r="R587" s="159"/>
      <c r="S587" s="159"/>
      <c r="T587" s="159"/>
      <c r="U587" s="159"/>
      <c r="V587" s="159"/>
      <c r="W587" s="159"/>
      <c r="X587" s="159"/>
      <c r="Y587" s="150"/>
      <c r="Z587" s="150"/>
      <c r="AA587" s="150"/>
      <c r="AB587" s="150"/>
      <c r="AC587" s="150"/>
      <c r="AD587" s="150"/>
      <c r="AE587" s="150"/>
      <c r="AF587" s="150"/>
      <c r="AG587" s="150" t="s">
        <v>334</v>
      </c>
      <c r="AH587" s="150">
        <v>0</v>
      </c>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row>
    <row r="588" spans="1:60" outlineLevel="1" x14ac:dyDescent="0.25">
      <c r="A588" s="157"/>
      <c r="B588" s="158"/>
      <c r="C588" s="191" t="s">
        <v>2131</v>
      </c>
      <c r="D588" s="189"/>
      <c r="E588" s="190">
        <v>39.47</v>
      </c>
      <c r="F588" s="159"/>
      <c r="G588" s="159"/>
      <c r="H588" s="159"/>
      <c r="I588" s="159"/>
      <c r="J588" s="159"/>
      <c r="K588" s="159"/>
      <c r="L588" s="159"/>
      <c r="M588" s="159"/>
      <c r="N588" s="159"/>
      <c r="O588" s="159"/>
      <c r="P588" s="159"/>
      <c r="Q588" s="159"/>
      <c r="R588" s="159"/>
      <c r="S588" s="159"/>
      <c r="T588" s="159"/>
      <c r="U588" s="159"/>
      <c r="V588" s="159"/>
      <c r="W588" s="159"/>
      <c r="X588" s="159"/>
      <c r="Y588" s="150"/>
      <c r="Z588" s="150"/>
      <c r="AA588" s="150"/>
      <c r="AB588" s="150"/>
      <c r="AC588" s="150"/>
      <c r="AD588" s="150"/>
      <c r="AE588" s="150"/>
      <c r="AF588" s="150"/>
      <c r="AG588" s="150" t="s">
        <v>334</v>
      </c>
      <c r="AH588" s="150">
        <v>0</v>
      </c>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row>
    <row r="589" spans="1:60" outlineLevel="1" x14ac:dyDescent="0.25">
      <c r="A589" s="157"/>
      <c r="B589" s="158"/>
      <c r="C589" s="191" t="s">
        <v>2127</v>
      </c>
      <c r="D589" s="189"/>
      <c r="E589" s="190">
        <v>4.9829999999999997</v>
      </c>
      <c r="F589" s="159"/>
      <c r="G589" s="159"/>
      <c r="H589" s="159"/>
      <c r="I589" s="159"/>
      <c r="J589" s="159"/>
      <c r="K589" s="159"/>
      <c r="L589" s="159"/>
      <c r="M589" s="159"/>
      <c r="N589" s="159"/>
      <c r="O589" s="159"/>
      <c r="P589" s="159"/>
      <c r="Q589" s="159"/>
      <c r="R589" s="159"/>
      <c r="S589" s="159"/>
      <c r="T589" s="159"/>
      <c r="U589" s="159"/>
      <c r="V589" s="159"/>
      <c r="W589" s="159"/>
      <c r="X589" s="159"/>
      <c r="Y589" s="150"/>
      <c r="Z589" s="150"/>
      <c r="AA589" s="150"/>
      <c r="AB589" s="150"/>
      <c r="AC589" s="150"/>
      <c r="AD589" s="150"/>
      <c r="AE589" s="150"/>
      <c r="AF589" s="150"/>
      <c r="AG589" s="150" t="s">
        <v>334</v>
      </c>
      <c r="AH589" s="150">
        <v>0</v>
      </c>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row>
    <row r="590" spans="1:60" outlineLevel="1" x14ac:dyDescent="0.25">
      <c r="A590" s="167">
        <v>210</v>
      </c>
      <c r="B590" s="168" t="s">
        <v>991</v>
      </c>
      <c r="C590" s="177" t="s">
        <v>992</v>
      </c>
      <c r="D590" s="169" t="s">
        <v>318</v>
      </c>
      <c r="E590" s="170">
        <v>210.97800000000001</v>
      </c>
      <c r="F590" s="171">
        <f>H590+J590</f>
        <v>0</v>
      </c>
      <c r="G590" s="171">
        <f>ROUND(E590*F590,2)</f>
        <v>0</v>
      </c>
      <c r="H590" s="172"/>
      <c r="I590" s="171">
        <f>ROUND(E590*H590,2)</f>
        <v>0</v>
      </c>
      <c r="J590" s="172"/>
      <c r="K590" s="171">
        <f>ROUND(E590*J590,2)</f>
        <v>0</v>
      </c>
      <c r="L590" s="171">
        <v>15</v>
      </c>
      <c r="M590" s="173">
        <f>G590*(1+L590/100)</f>
        <v>0</v>
      </c>
      <c r="N590" s="159">
        <v>1.4749999999999999E-2</v>
      </c>
      <c r="O590" s="159">
        <f>ROUND(E590*N590,2)</f>
        <v>3.11</v>
      </c>
      <c r="P590" s="159">
        <v>0</v>
      </c>
      <c r="Q590" s="159">
        <f>ROUND(E590*P590,2)</f>
        <v>0</v>
      </c>
      <c r="R590" s="159" t="s">
        <v>343</v>
      </c>
      <c r="S590" s="159" t="s">
        <v>223</v>
      </c>
      <c r="T590" s="159" t="s">
        <v>224</v>
      </c>
      <c r="U590" s="159">
        <v>0</v>
      </c>
      <c r="V590" s="159">
        <f>ROUND(E590*U590,2)</f>
        <v>0</v>
      </c>
      <c r="W590" s="159"/>
      <c r="X590" s="159" t="s">
        <v>344</v>
      </c>
      <c r="Y590" s="150"/>
      <c r="Z590" s="150"/>
      <c r="AA590" s="150"/>
      <c r="AB590" s="150"/>
      <c r="AC590" s="150"/>
      <c r="AD590" s="150"/>
      <c r="AE590" s="150"/>
      <c r="AF590" s="150"/>
      <c r="AG590" s="150" t="s">
        <v>345</v>
      </c>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row>
    <row r="591" spans="1:60" outlineLevel="1" x14ac:dyDescent="0.25">
      <c r="A591" s="157"/>
      <c r="B591" s="158"/>
      <c r="C591" s="191" t="s">
        <v>993</v>
      </c>
      <c r="D591" s="189"/>
      <c r="E591" s="190">
        <v>198.60499999999999</v>
      </c>
      <c r="F591" s="159"/>
      <c r="G591" s="159"/>
      <c r="H591" s="159"/>
      <c r="I591" s="159"/>
      <c r="J591" s="159"/>
      <c r="K591" s="159"/>
      <c r="L591" s="159"/>
      <c r="M591" s="159"/>
      <c r="N591" s="159"/>
      <c r="O591" s="159"/>
      <c r="P591" s="159"/>
      <c r="Q591" s="159"/>
      <c r="R591" s="159"/>
      <c r="S591" s="159"/>
      <c r="T591" s="159"/>
      <c r="U591" s="159"/>
      <c r="V591" s="159"/>
      <c r="W591" s="159"/>
      <c r="X591" s="159"/>
      <c r="Y591" s="150"/>
      <c r="Z591" s="150"/>
      <c r="AA591" s="150"/>
      <c r="AB591" s="150"/>
      <c r="AC591" s="150"/>
      <c r="AD591" s="150"/>
      <c r="AE591" s="150"/>
      <c r="AF591" s="150"/>
      <c r="AG591" s="150" t="s">
        <v>334</v>
      </c>
      <c r="AH591" s="150">
        <v>0</v>
      </c>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row>
    <row r="592" spans="1:60" outlineLevel="1" x14ac:dyDescent="0.25">
      <c r="A592" s="157"/>
      <c r="B592" s="158"/>
      <c r="C592" s="191" t="s">
        <v>2132</v>
      </c>
      <c r="D592" s="189"/>
      <c r="E592" s="190">
        <v>12.372999999999999</v>
      </c>
      <c r="F592" s="159"/>
      <c r="G592" s="159"/>
      <c r="H592" s="159"/>
      <c r="I592" s="159"/>
      <c r="J592" s="159"/>
      <c r="K592" s="159"/>
      <c r="L592" s="159"/>
      <c r="M592" s="159"/>
      <c r="N592" s="159"/>
      <c r="O592" s="159"/>
      <c r="P592" s="159"/>
      <c r="Q592" s="159"/>
      <c r="R592" s="159"/>
      <c r="S592" s="159"/>
      <c r="T592" s="159"/>
      <c r="U592" s="159"/>
      <c r="V592" s="159"/>
      <c r="W592" s="159"/>
      <c r="X592" s="159"/>
      <c r="Y592" s="150"/>
      <c r="Z592" s="150"/>
      <c r="AA592" s="150"/>
      <c r="AB592" s="150"/>
      <c r="AC592" s="150"/>
      <c r="AD592" s="150"/>
      <c r="AE592" s="150"/>
      <c r="AF592" s="150"/>
      <c r="AG592" s="150" t="s">
        <v>334</v>
      </c>
      <c r="AH592" s="150">
        <v>0</v>
      </c>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row>
    <row r="593" spans="1:60" outlineLevel="1" x14ac:dyDescent="0.25">
      <c r="A593" s="167">
        <v>211</v>
      </c>
      <c r="B593" s="168" t="s">
        <v>2126</v>
      </c>
      <c r="C593" s="177" t="s">
        <v>2125</v>
      </c>
      <c r="D593" s="169" t="s">
        <v>318</v>
      </c>
      <c r="E593" s="170">
        <v>55.539000000000001</v>
      </c>
      <c r="F593" s="171">
        <f>H593+J593</f>
        <v>0</v>
      </c>
      <c r="G593" s="171">
        <f>ROUND(E593*F593,2)</f>
        <v>0</v>
      </c>
      <c r="H593" s="172"/>
      <c r="I593" s="171">
        <f>ROUND(E593*H593,2)</f>
        <v>0</v>
      </c>
      <c r="J593" s="172"/>
      <c r="K593" s="171">
        <f>ROUND(E593*J593,2)</f>
        <v>0</v>
      </c>
      <c r="L593" s="171">
        <v>15</v>
      </c>
      <c r="M593" s="173">
        <f>G593*(1+L593/100)</f>
        <v>0</v>
      </c>
      <c r="N593" s="159">
        <v>1.4749999999999999E-2</v>
      </c>
      <c r="O593" s="159">
        <f>ROUND(E593*N593,2)</f>
        <v>0.82</v>
      </c>
      <c r="P593" s="159">
        <v>0</v>
      </c>
      <c r="Q593" s="159">
        <f>ROUND(E593*P593,2)</f>
        <v>0</v>
      </c>
      <c r="R593" s="159"/>
      <c r="S593" s="159" t="s">
        <v>267</v>
      </c>
      <c r="T593" s="159" t="s">
        <v>224</v>
      </c>
      <c r="U593" s="159">
        <v>0</v>
      </c>
      <c r="V593" s="159">
        <f>ROUND(E593*U593,2)</f>
        <v>0</v>
      </c>
      <c r="W593" s="159"/>
      <c r="X593" s="159" t="s">
        <v>344</v>
      </c>
      <c r="Y593" s="150"/>
      <c r="Z593" s="150"/>
      <c r="AA593" s="150"/>
      <c r="AB593" s="150"/>
      <c r="AC593" s="150"/>
      <c r="AD593" s="150"/>
      <c r="AE593" s="150"/>
      <c r="AF593" s="150"/>
      <c r="AG593" s="150" t="s">
        <v>345</v>
      </c>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row>
    <row r="594" spans="1:60" outlineLevel="1" x14ac:dyDescent="0.25">
      <c r="A594" s="157"/>
      <c r="B594" s="158"/>
      <c r="C594" s="191" t="s">
        <v>2128</v>
      </c>
      <c r="D594" s="189"/>
      <c r="E594" s="190">
        <v>18.149999999999999</v>
      </c>
      <c r="F594" s="159"/>
      <c r="G594" s="159"/>
      <c r="H594" s="159"/>
      <c r="I594" s="159"/>
      <c r="J594" s="159"/>
      <c r="K594" s="159"/>
      <c r="L594" s="159"/>
      <c r="M594" s="159"/>
      <c r="N594" s="159"/>
      <c r="O594" s="159"/>
      <c r="P594" s="159"/>
      <c r="Q594" s="159"/>
      <c r="R594" s="159"/>
      <c r="S594" s="159"/>
      <c r="T594" s="159"/>
      <c r="U594" s="159"/>
      <c r="V594" s="159"/>
      <c r="W594" s="159"/>
      <c r="X594" s="159"/>
      <c r="Y594" s="150"/>
      <c r="Z594" s="150"/>
      <c r="AA594" s="150"/>
      <c r="AB594" s="150"/>
      <c r="AC594" s="150"/>
      <c r="AD594" s="150"/>
      <c r="AE594" s="150"/>
      <c r="AF594" s="150"/>
      <c r="AG594" s="150" t="s">
        <v>334</v>
      </c>
      <c r="AH594" s="150">
        <v>0</v>
      </c>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row>
    <row r="595" spans="1:60" outlineLevel="1" x14ac:dyDescent="0.25">
      <c r="A595" s="157"/>
      <c r="B595" s="158"/>
      <c r="C595" s="191" t="s">
        <v>2129</v>
      </c>
      <c r="D595" s="189"/>
      <c r="E595" s="190">
        <v>28.677</v>
      </c>
      <c r="F595" s="159"/>
      <c r="G595" s="159"/>
      <c r="H595" s="159"/>
      <c r="I595" s="159"/>
      <c r="J595" s="159"/>
      <c r="K595" s="159"/>
      <c r="L595" s="159"/>
      <c r="M595" s="159"/>
      <c r="N595" s="159"/>
      <c r="O595" s="159"/>
      <c r="P595" s="159"/>
      <c r="Q595" s="159"/>
      <c r="R595" s="159"/>
      <c r="S595" s="159"/>
      <c r="T595" s="159"/>
      <c r="U595" s="159"/>
      <c r="V595" s="159"/>
      <c r="W595" s="159"/>
      <c r="X595" s="159"/>
      <c r="Y595" s="150"/>
      <c r="Z595" s="150"/>
      <c r="AA595" s="150"/>
      <c r="AB595" s="150"/>
      <c r="AC595" s="150"/>
      <c r="AD595" s="150"/>
      <c r="AE595" s="150"/>
      <c r="AF595" s="150"/>
      <c r="AG595" s="150" t="s">
        <v>334</v>
      </c>
      <c r="AH595" s="150">
        <v>0</v>
      </c>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row>
    <row r="596" spans="1:60" outlineLevel="1" x14ac:dyDescent="0.25">
      <c r="A596" s="157"/>
      <c r="B596" s="158"/>
      <c r="C596" s="191" t="s">
        <v>2130</v>
      </c>
      <c r="D596" s="189"/>
      <c r="E596" s="190">
        <v>8.7119999999999997</v>
      </c>
      <c r="F596" s="159"/>
      <c r="G596" s="159"/>
      <c r="H596" s="159"/>
      <c r="I596" s="159"/>
      <c r="J596" s="159"/>
      <c r="K596" s="159"/>
      <c r="L596" s="159"/>
      <c r="M596" s="159"/>
      <c r="N596" s="159"/>
      <c r="O596" s="159"/>
      <c r="P596" s="159"/>
      <c r="Q596" s="159"/>
      <c r="R596" s="159"/>
      <c r="S596" s="159"/>
      <c r="T596" s="159"/>
      <c r="U596" s="159"/>
      <c r="V596" s="159"/>
      <c r="W596" s="159"/>
      <c r="X596" s="159"/>
      <c r="Y596" s="150"/>
      <c r="Z596" s="150"/>
      <c r="AA596" s="150"/>
      <c r="AB596" s="150"/>
      <c r="AC596" s="150"/>
      <c r="AD596" s="150"/>
      <c r="AE596" s="150"/>
      <c r="AF596" s="150"/>
      <c r="AG596" s="150" t="s">
        <v>334</v>
      </c>
      <c r="AH596" s="150">
        <v>0</v>
      </c>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row>
    <row r="597" spans="1:60" x14ac:dyDescent="0.25">
      <c r="A597" s="161" t="s">
        <v>218</v>
      </c>
      <c r="B597" s="162" t="s">
        <v>166</v>
      </c>
      <c r="C597" s="176" t="s">
        <v>167</v>
      </c>
      <c r="D597" s="163"/>
      <c r="E597" s="164"/>
      <c r="F597" s="165"/>
      <c r="G597" s="165">
        <f>SUMIF(AG598:AG638,"&lt;&gt;NOR",G598:G638)</f>
        <v>0</v>
      </c>
      <c r="H597" s="165"/>
      <c r="I597" s="165">
        <f>SUM(I598:I638)</f>
        <v>0</v>
      </c>
      <c r="J597" s="165"/>
      <c r="K597" s="165">
        <f>SUM(K598:K638)</f>
        <v>0</v>
      </c>
      <c r="L597" s="165"/>
      <c r="M597" s="166">
        <f>SUM(M598:M638)</f>
        <v>0</v>
      </c>
      <c r="N597" s="160"/>
      <c r="O597" s="160">
        <f>SUM(O598:O638)</f>
        <v>0.51</v>
      </c>
      <c r="P597" s="160"/>
      <c r="Q597" s="160">
        <f>SUM(Q598:Q638)</f>
        <v>0</v>
      </c>
      <c r="R597" s="160"/>
      <c r="S597" s="160"/>
      <c r="T597" s="160"/>
      <c r="U597" s="160"/>
      <c r="V597" s="160">
        <f>SUM(V598:V638)</f>
        <v>99.749999999999986</v>
      </c>
      <c r="W597" s="160"/>
      <c r="X597" s="160"/>
      <c r="AG597" t="s">
        <v>219</v>
      </c>
    </row>
    <row r="598" spans="1:60" ht="20.399999999999999" outlineLevel="1" x14ac:dyDescent="0.25">
      <c r="A598" s="167">
        <v>212</v>
      </c>
      <c r="B598" s="168" t="s">
        <v>994</v>
      </c>
      <c r="C598" s="177" t="s">
        <v>995</v>
      </c>
      <c r="D598" s="169" t="s">
        <v>357</v>
      </c>
      <c r="E598" s="170">
        <v>4</v>
      </c>
      <c r="F598" s="171">
        <f>H598+J598</f>
        <v>0</v>
      </c>
      <c r="G598" s="171">
        <f>ROUND(E598*F598,2)</f>
        <v>0</v>
      </c>
      <c r="H598" s="172"/>
      <c r="I598" s="171">
        <f>ROUND(E598*H598,2)</f>
        <v>0</v>
      </c>
      <c r="J598" s="172"/>
      <c r="K598" s="171">
        <f>ROUND(E598*J598,2)</f>
        <v>0</v>
      </c>
      <c r="L598" s="171">
        <v>15</v>
      </c>
      <c r="M598" s="173">
        <f>G598*(1+L598/100)</f>
        <v>0</v>
      </c>
      <c r="N598" s="159">
        <v>1.2999999999999999E-3</v>
      </c>
      <c r="O598" s="159">
        <f>ROUND(E598*N598,2)</f>
        <v>0.01</v>
      </c>
      <c r="P598" s="159">
        <v>0</v>
      </c>
      <c r="Q598" s="159">
        <f>ROUND(E598*P598,2)</f>
        <v>0</v>
      </c>
      <c r="R598" s="159"/>
      <c r="S598" s="159" t="s">
        <v>223</v>
      </c>
      <c r="T598" s="159" t="s">
        <v>224</v>
      </c>
      <c r="U598" s="159">
        <v>0.35</v>
      </c>
      <c r="V598" s="159">
        <f>ROUND(E598*U598,2)</f>
        <v>1.4</v>
      </c>
      <c r="W598" s="159"/>
      <c r="X598" s="159" t="s">
        <v>268</v>
      </c>
      <c r="Y598" s="150"/>
      <c r="Z598" s="150"/>
      <c r="AA598" s="150"/>
      <c r="AB598" s="150"/>
      <c r="AC598" s="150"/>
      <c r="AD598" s="150"/>
      <c r="AE598" s="150"/>
      <c r="AF598" s="150"/>
      <c r="AG598" s="150" t="s">
        <v>332</v>
      </c>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row>
    <row r="599" spans="1:60" outlineLevel="1" x14ac:dyDescent="0.25">
      <c r="A599" s="157"/>
      <c r="B599" s="158"/>
      <c r="C599" s="287" t="s">
        <v>996</v>
      </c>
      <c r="D599" s="288"/>
      <c r="E599" s="288"/>
      <c r="F599" s="288"/>
      <c r="G599" s="288"/>
      <c r="H599" s="159"/>
      <c r="I599" s="159"/>
      <c r="J599" s="159"/>
      <c r="K599" s="159"/>
      <c r="L599" s="159"/>
      <c r="M599" s="159"/>
      <c r="N599" s="159"/>
      <c r="O599" s="159"/>
      <c r="P599" s="159"/>
      <c r="Q599" s="159"/>
      <c r="R599" s="159"/>
      <c r="S599" s="159"/>
      <c r="T599" s="159"/>
      <c r="U599" s="159"/>
      <c r="V599" s="159"/>
      <c r="W599" s="159"/>
      <c r="X599" s="159"/>
      <c r="Y599" s="150"/>
      <c r="Z599" s="150"/>
      <c r="AA599" s="150"/>
      <c r="AB599" s="150"/>
      <c r="AC599" s="150"/>
      <c r="AD599" s="150"/>
      <c r="AE599" s="150"/>
      <c r="AF599" s="150"/>
      <c r="AG599" s="150" t="s">
        <v>228</v>
      </c>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row>
    <row r="600" spans="1:60" outlineLevel="1" x14ac:dyDescent="0.25">
      <c r="A600" s="157"/>
      <c r="B600" s="158"/>
      <c r="C600" s="191" t="s">
        <v>997</v>
      </c>
      <c r="D600" s="189"/>
      <c r="E600" s="190">
        <v>4</v>
      </c>
      <c r="F600" s="159"/>
      <c r="G600" s="159"/>
      <c r="H600" s="159"/>
      <c r="I600" s="159"/>
      <c r="J600" s="159"/>
      <c r="K600" s="159"/>
      <c r="L600" s="159"/>
      <c r="M600" s="159"/>
      <c r="N600" s="159"/>
      <c r="O600" s="159"/>
      <c r="P600" s="159"/>
      <c r="Q600" s="159"/>
      <c r="R600" s="159"/>
      <c r="S600" s="159"/>
      <c r="T600" s="159"/>
      <c r="U600" s="159"/>
      <c r="V600" s="159"/>
      <c r="W600" s="159"/>
      <c r="X600" s="159"/>
      <c r="Y600" s="150"/>
      <c r="Z600" s="150"/>
      <c r="AA600" s="150"/>
      <c r="AB600" s="150"/>
      <c r="AC600" s="150"/>
      <c r="AD600" s="150"/>
      <c r="AE600" s="150"/>
      <c r="AF600" s="150"/>
      <c r="AG600" s="150" t="s">
        <v>334</v>
      </c>
      <c r="AH600" s="150">
        <v>0</v>
      </c>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row>
    <row r="601" spans="1:60" ht="20.399999999999999" outlineLevel="1" x14ac:dyDescent="0.25">
      <c r="A601" s="167">
        <v>213</v>
      </c>
      <c r="B601" s="168" t="s">
        <v>998</v>
      </c>
      <c r="C601" s="177" t="s">
        <v>1971</v>
      </c>
      <c r="D601" s="169" t="s">
        <v>357</v>
      </c>
      <c r="E601" s="170">
        <v>6</v>
      </c>
      <c r="F601" s="171">
        <f>H601+J601</f>
        <v>0</v>
      </c>
      <c r="G601" s="171">
        <f>ROUND(E601*F601,2)</f>
        <v>0</v>
      </c>
      <c r="H601" s="172"/>
      <c r="I601" s="171">
        <f>ROUND(E601*H601,2)</f>
        <v>0</v>
      </c>
      <c r="J601" s="172"/>
      <c r="K601" s="171">
        <f>ROUND(E601*J601,2)</f>
        <v>0</v>
      </c>
      <c r="L601" s="171">
        <v>15</v>
      </c>
      <c r="M601" s="173">
        <f>G601*(1+L601/100)</f>
        <v>0</v>
      </c>
      <c r="N601" s="159">
        <v>1.2999999999999999E-3</v>
      </c>
      <c r="O601" s="159">
        <f>ROUND(E601*N601,2)</f>
        <v>0.01</v>
      </c>
      <c r="P601" s="159">
        <v>0</v>
      </c>
      <c r="Q601" s="159">
        <f>ROUND(E601*P601,2)</f>
        <v>0</v>
      </c>
      <c r="R601" s="159"/>
      <c r="S601" s="159" t="s">
        <v>223</v>
      </c>
      <c r="T601" s="159" t="s">
        <v>224</v>
      </c>
      <c r="U601" s="159">
        <v>0.6</v>
      </c>
      <c r="V601" s="159">
        <f>ROUND(E601*U601,2)</f>
        <v>3.6</v>
      </c>
      <c r="W601" s="159"/>
      <c r="X601" s="159" t="s">
        <v>268</v>
      </c>
      <c r="Y601" s="150"/>
      <c r="Z601" s="150"/>
      <c r="AA601" s="150"/>
      <c r="AB601" s="150"/>
      <c r="AC601" s="150"/>
      <c r="AD601" s="150"/>
      <c r="AE601" s="150"/>
      <c r="AF601" s="150"/>
      <c r="AG601" s="150" t="s">
        <v>332</v>
      </c>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row>
    <row r="602" spans="1:60" outlineLevel="1" x14ac:dyDescent="0.25">
      <c r="A602" s="157"/>
      <c r="B602" s="158"/>
      <c r="C602" s="287" t="s">
        <v>996</v>
      </c>
      <c r="D602" s="288"/>
      <c r="E602" s="288"/>
      <c r="F602" s="288"/>
      <c r="G602" s="288"/>
      <c r="H602" s="159"/>
      <c r="I602" s="159"/>
      <c r="J602" s="159"/>
      <c r="K602" s="159"/>
      <c r="L602" s="159"/>
      <c r="M602" s="159"/>
      <c r="N602" s="159"/>
      <c r="O602" s="159"/>
      <c r="P602" s="159"/>
      <c r="Q602" s="159"/>
      <c r="R602" s="159"/>
      <c r="S602" s="159"/>
      <c r="T602" s="159"/>
      <c r="U602" s="159"/>
      <c r="V602" s="159"/>
      <c r="W602" s="159"/>
      <c r="X602" s="159"/>
      <c r="Y602" s="150"/>
      <c r="Z602" s="150"/>
      <c r="AA602" s="150"/>
      <c r="AB602" s="150"/>
      <c r="AC602" s="150"/>
      <c r="AD602" s="150"/>
      <c r="AE602" s="150"/>
      <c r="AF602" s="150"/>
      <c r="AG602" s="150" t="s">
        <v>228</v>
      </c>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row>
    <row r="603" spans="1:60" outlineLevel="1" x14ac:dyDescent="0.25">
      <c r="A603" s="157"/>
      <c r="B603" s="158"/>
      <c r="C603" s="191" t="s">
        <v>999</v>
      </c>
      <c r="D603" s="189"/>
      <c r="E603" s="190">
        <v>6</v>
      </c>
      <c r="F603" s="159"/>
      <c r="G603" s="159"/>
      <c r="H603" s="159"/>
      <c r="I603" s="159"/>
      <c r="J603" s="159"/>
      <c r="K603" s="159"/>
      <c r="L603" s="159"/>
      <c r="M603" s="159"/>
      <c r="N603" s="159"/>
      <c r="O603" s="159"/>
      <c r="P603" s="159"/>
      <c r="Q603" s="159"/>
      <c r="R603" s="159"/>
      <c r="S603" s="159"/>
      <c r="T603" s="159"/>
      <c r="U603" s="159"/>
      <c r="V603" s="159"/>
      <c r="W603" s="159"/>
      <c r="X603" s="159"/>
      <c r="Y603" s="150"/>
      <c r="Z603" s="150"/>
      <c r="AA603" s="150"/>
      <c r="AB603" s="150"/>
      <c r="AC603" s="150"/>
      <c r="AD603" s="150"/>
      <c r="AE603" s="150"/>
      <c r="AF603" s="150"/>
      <c r="AG603" s="150" t="s">
        <v>334</v>
      </c>
      <c r="AH603" s="150">
        <v>0</v>
      </c>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row>
    <row r="604" spans="1:60" ht="20.399999999999999" outlineLevel="1" x14ac:dyDescent="0.25">
      <c r="A604" s="167">
        <v>214</v>
      </c>
      <c r="B604" s="168" t="s">
        <v>1000</v>
      </c>
      <c r="C604" s="177" t="s">
        <v>1001</v>
      </c>
      <c r="D604" s="169" t="s">
        <v>1002</v>
      </c>
      <c r="E604" s="170">
        <v>1</v>
      </c>
      <c r="F604" s="171">
        <f>H604+J604</f>
        <v>0</v>
      </c>
      <c r="G604" s="171">
        <f>ROUND(E604*F604,2)</f>
        <v>0</v>
      </c>
      <c r="H604" s="172"/>
      <c r="I604" s="171">
        <f>ROUND(E604*H604,2)</f>
        <v>0</v>
      </c>
      <c r="J604" s="172"/>
      <c r="K604" s="171">
        <f>ROUND(E604*J604,2)</f>
        <v>0</v>
      </c>
      <c r="L604" s="171">
        <v>15</v>
      </c>
      <c r="M604" s="173">
        <f>G604*(1+L604/100)</f>
        <v>0</v>
      </c>
      <c r="N604" s="159">
        <v>0</v>
      </c>
      <c r="O604" s="159">
        <f>ROUND(E604*N604,2)</f>
        <v>0</v>
      </c>
      <c r="P604" s="159">
        <v>0</v>
      </c>
      <c r="Q604" s="159">
        <f>ROUND(E604*P604,2)</f>
        <v>0</v>
      </c>
      <c r="R604" s="159"/>
      <c r="S604" s="159" t="s">
        <v>1003</v>
      </c>
      <c r="T604" s="159" t="s">
        <v>224</v>
      </c>
      <c r="U604" s="159">
        <v>0.85</v>
      </c>
      <c r="V604" s="159">
        <f>ROUND(E604*U604,2)</f>
        <v>0.85</v>
      </c>
      <c r="W604" s="159"/>
      <c r="X604" s="159" t="s">
        <v>268</v>
      </c>
      <c r="Y604" s="150"/>
      <c r="Z604" s="150"/>
      <c r="AA604" s="150"/>
      <c r="AB604" s="150"/>
      <c r="AC604" s="150"/>
      <c r="AD604" s="150"/>
      <c r="AE604" s="150"/>
      <c r="AF604" s="150"/>
      <c r="AG604" s="150" t="s">
        <v>332</v>
      </c>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row>
    <row r="605" spans="1:60" outlineLevel="1" x14ac:dyDescent="0.25">
      <c r="A605" s="157"/>
      <c r="B605" s="158"/>
      <c r="C605" s="191" t="s">
        <v>1004</v>
      </c>
      <c r="D605" s="189"/>
      <c r="E605" s="190">
        <v>1</v>
      </c>
      <c r="F605" s="159"/>
      <c r="G605" s="159"/>
      <c r="H605" s="159"/>
      <c r="I605" s="159"/>
      <c r="J605" s="159"/>
      <c r="K605" s="159"/>
      <c r="L605" s="159"/>
      <c r="M605" s="159"/>
      <c r="N605" s="159"/>
      <c r="O605" s="159"/>
      <c r="P605" s="159"/>
      <c r="Q605" s="159"/>
      <c r="R605" s="159"/>
      <c r="S605" s="159"/>
      <c r="T605" s="159"/>
      <c r="U605" s="159"/>
      <c r="V605" s="159"/>
      <c r="W605" s="159"/>
      <c r="X605" s="159"/>
      <c r="Y605" s="150"/>
      <c r="Z605" s="150"/>
      <c r="AA605" s="150"/>
      <c r="AB605" s="150"/>
      <c r="AC605" s="150"/>
      <c r="AD605" s="150"/>
      <c r="AE605" s="150"/>
      <c r="AF605" s="150"/>
      <c r="AG605" s="150" t="s">
        <v>334</v>
      </c>
      <c r="AH605" s="150">
        <v>0</v>
      </c>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row>
    <row r="606" spans="1:60" ht="20.399999999999999" outlineLevel="1" x14ac:dyDescent="0.25">
      <c r="A606" s="167">
        <v>215</v>
      </c>
      <c r="B606" s="168" t="s">
        <v>1005</v>
      </c>
      <c r="C606" s="177" t="s">
        <v>1006</v>
      </c>
      <c r="D606" s="169" t="s">
        <v>288</v>
      </c>
      <c r="E606" s="170">
        <v>37.65</v>
      </c>
      <c r="F606" s="171">
        <f>H606+J606</f>
        <v>0</v>
      </c>
      <c r="G606" s="171">
        <f>ROUND(E606*F606,2)</f>
        <v>0</v>
      </c>
      <c r="H606" s="172"/>
      <c r="I606" s="171">
        <f>ROUND(E606*H606,2)</f>
        <v>0</v>
      </c>
      <c r="J606" s="172"/>
      <c r="K606" s="171">
        <f>ROUND(E606*J606,2)</f>
        <v>0</v>
      </c>
      <c r="L606" s="171">
        <v>15</v>
      </c>
      <c r="M606" s="173">
        <f>G606*(1+L606/100)</f>
        <v>0</v>
      </c>
      <c r="N606" s="159">
        <v>1.8E-3</v>
      </c>
      <c r="O606" s="159">
        <f>ROUND(E606*N606,2)</f>
        <v>7.0000000000000007E-2</v>
      </c>
      <c r="P606" s="159">
        <v>0</v>
      </c>
      <c r="Q606" s="159">
        <f>ROUND(E606*P606,2)</f>
        <v>0</v>
      </c>
      <c r="R606" s="159"/>
      <c r="S606" s="159" t="s">
        <v>223</v>
      </c>
      <c r="T606" s="159" t="s">
        <v>224</v>
      </c>
      <c r="U606" s="159">
        <v>0.15755</v>
      </c>
      <c r="V606" s="159">
        <f>ROUND(E606*U606,2)</f>
        <v>5.93</v>
      </c>
      <c r="W606" s="159"/>
      <c r="X606" s="159" t="s">
        <v>268</v>
      </c>
      <c r="Y606" s="150"/>
      <c r="Z606" s="150"/>
      <c r="AA606" s="150"/>
      <c r="AB606" s="150"/>
      <c r="AC606" s="150"/>
      <c r="AD606" s="150"/>
      <c r="AE606" s="150"/>
      <c r="AF606" s="150"/>
      <c r="AG606" s="150" t="s">
        <v>597</v>
      </c>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row>
    <row r="607" spans="1:60" outlineLevel="1" x14ac:dyDescent="0.25">
      <c r="A607" s="157"/>
      <c r="B607" s="158"/>
      <c r="C607" s="191" t="s">
        <v>1007</v>
      </c>
      <c r="D607" s="189"/>
      <c r="E607" s="190">
        <v>37.65</v>
      </c>
      <c r="F607" s="159"/>
      <c r="G607" s="159"/>
      <c r="H607" s="159"/>
      <c r="I607" s="159"/>
      <c r="J607" s="159"/>
      <c r="K607" s="159"/>
      <c r="L607" s="159"/>
      <c r="M607" s="159"/>
      <c r="N607" s="159"/>
      <c r="O607" s="159"/>
      <c r="P607" s="159"/>
      <c r="Q607" s="159"/>
      <c r="R607" s="159"/>
      <c r="S607" s="159"/>
      <c r="T607" s="159"/>
      <c r="U607" s="159"/>
      <c r="V607" s="159"/>
      <c r="W607" s="159"/>
      <c r="X607" s="159"/>
      <c r="Y607" s="150"/>
      <c r="Z607" s="150"/>
      <c r="AA607" s="150"/>
      <c r="AB607" s="150"/>
      <c r="AC607" s="150"/>
      <c r="AD607" s="150"/>
      <c r="AE607" s="150"/>
      <c r="AF607" s="150"/>
      <c r="AG607" s="150" t="s">
        <v>334</v>
      </c>
      <c r="AH607" s="150">
        <v>0</v>
      </c>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row>
    <row r="608" spans="1:60" ht="20.399999999999999" outlineLevel="1" x14ac:dyDescent="0.25">
      <c r="A608" s="167">
        <v>216</v>
      </c>
      <c r="B608" s="168" t="s">
        <v>1005</v>
      </c>
      <c r="C608" s="177" t="s">
        <v>1006</v>
      </c>
      <c r="D608" s="169" t="s">
        <v>288</v>
      </c>
      <c r="E608" s="170">
        <v>37.65</v>
      </c>
      <c r="F608" s="171">
        <f>H608+J608</f>
        <v>0</v>
      </c>
      <c r="G608" s="171">
        <f>ROUND(E608*F608,2)</f>
        <v>0</v>
      </c>
      <c r="H608" s="172"/>
      <c r="I608" s="171">
        <f>ROUND(E608*H608,2)</f>
        <v>0</v>
      </c>
      <c r="J608" s="172"/>
      <c r="K608" s="171">
        <f>ROUND(E608*J608,2)</f>
        <v>0</v>
      </c>
      <c r="L608" s="171">
        <v>15</v>
      </c>
      <c r="M608" s="173">
        <f>G608*(1+L608/100)</f>
        <v>0</v>
      </c>
      <c r="N608" s="159">
        <v>1.8E-3</v>
      </c>
      <c r="O608" s="159">
        <f>ROUND(E608*N608,2)</f>
        <v>7.0000000000000007E-2</v>
      </c>
      <c r="P608" s="159">
        <v>0</v>
      </c>
      <c r="Q608" s="159">
        <f>ROUND(E608*P608,2)</f>
        <v>0</v>
      </c>
      <c r="R608" s="159"/>
      <c r="S608" s="159" t="s">
        <v>223</v>
      </c>
      <c r="T608" s="159" t="s">
        <v>224</v>
      </c>
      <c r="U608" s="159">
        <v>0.15755</v>
      </c>
      <c r="V608" s="159">
        <f>ROUND(E608*U608,2)</f>
        <v>5.93</v>
      </c>
      <c r="W608" s="159"/>
      <c r="X608" s="159" t="s">
        <v>268</v>
      </c>
      <c r="Y608" s="150"/>
      <c r="Z608" s="150"/>
      <c r="AA608" s="150"/>
      <c r="AB608" s="150"/>
      <c r="AC608" s="150"/>
      <c r="AD608" s="150"/>
      <c r="AE608" s="150"/>
      <c r="AF608" s="150"/>
      <c r="AG608" s="150" t="s">
        <v>332</v>
      </c>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row>
    <row r="609" spans="1:60" outlineLevel="1" x14ac:dyDescent="0.25">
      <c r="A609" s="157"/>
      <c r="B609" s="158"/>
      <c r="C609" s="191" t="s">
        <v>1008</v>
      </c>
      <c r="D609" s="189"/>
      <c r="E609" s="190">
        <v>37.65</v>
      </c>
      <c r="F609" s="159"/>
      <c r="G609" s="159"/>
      <c r="H609" s="159"/>
      <c r="I609" s="159"/>
      <c r="J609" s="159"/>
      <c r="K609" s="159"/>
      <c r="L609" s="159"/>
      <c r="M609" s="159"/>
      <c r="N609" s="159"/>
      <c r="O609" s="159"/>
      <c r="P609" s="159"/>
      <c r="Q609" s="159"/>
      <c r="R609" s="159"/>
      <c r="S609" s="159"/>
      <c r="T609" s="159"/>
      <c r="U609" s="159"/>
      <c r="V609" s="159"/>
      <c r="W609" s="159"/>
      <c r="X609" s="159"/>
      <c r="Y609" s="150"/>
      <c r="Z609" s="150"/>
      <c r="AA609" s="150"/>
      <c r="AB609" s="150"/>
      <c r="AC609" s="150"/>
      <c r="AD609" s="150"/>
      <c r="AE609" s="150"/>
      <c r="AF609" s="150"/>
      <c r="AG609" s="150" t="s">
        <v>334</v>
      </c>
      <c r="AH609" s="150">
        <v>0</v>
      </c>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row>
    <row r="610" spans="1:60" ht="20.399999999999999" outlineLevel="1" x14ac:dyDescent="0.25">
      <c r="A610" s="167">
        <v>217</v>
      </c>
      <c r="B610" s="168" t="s">
        <v>1009</v>
      </c>
      <c r="C610" s="177" t="s">
        <v>1010</v>
      </c>
      <c r="D610" s="169" t="s">
        <v>288</v>
      </c>
      <c r="E610" s="170">
        <v>6.75</v>
      </c>
      <c r="F610" s="171">
        <f>H610+J610</f>
        <v>0</v>
      </c>
      <c r="G610" s="171">
        <f>ROUND(E610*F610,2)</f>
        <v>0</v>
      </c>
      <c r="H610" s="172"/>
      <c r="I610" s="171">
        <f>ROUND(E610*H610,2)</f>
        <v>0</v>
      </c>
      <c r="J610" s="172"/>
      <c r="K610" s="171">
        <f>ROUND(E610*J610,2)</f>
        <v>0</v>
      </c>
      <c r="L610" s="171">
        <v>15</v>
      </c>
      <c r="M610" s="173">
        <f>G610*(1+L610/100)</f>
        <v>0</v>
      </c>
      <c r="N610" s="159">
        <v>2.49E-3</v>
      </c>
      <c r="O610" s="159">
        <f>ROUND(E610*N610,2)</f>
        <v>0.02</v>
      </c>
      <c r="P610" s="159">
        <v>0</v>
      </c>
      <c r="Q610" s="159">
        <f>ROUND(E610*P610,2)</f>
        <v>0</v>
      </c>
      <c r="R610" s="159"/>
      <c r="S610" s="159" t="s">
        <v>223</v>
      </c>
      <c r="T610" s="159" t="s">
        <v>224</v>
      </c>
      <c r="U610" s="159">
        <v>0.53188000000000002</v>
      </c>
      <c r="V610" s="159">
        <f>ROUND(E610*U610,2)</f>
        <v>3.59</v>
      </c>
      <c r="W610" s="159"/>
      <c r="X610" s="159" t="s">
        <v>268</v>
      </c>
      <c r="Y610" s="150"/>
      <c r="Z610" s="150"/>
      <c r="AA610" s="150"/>
      <c r="AB610" s="150"/>
      <c r="AC610" s="150"/>
      <c r="AD610" s="150"/>
      <c r="AE610" s="150"/>
      <c r="AF610" s="150"/>
      <c r="AG610" s="150" t="s">
        <v>332</v>
      </c>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row>
    <row r="611" spans="1:60" outlineLevel="1" x14ac:dyDescent="0.25">
      <c r="A611" s="157"/>
      <c r="B611" s="158"/>
      <c r="C611" s="191" t="s">
        <v>1011</v>
      </c>
      <c r="D611" s="189"/>
      <c r="E611" s="190">
        <v>6.75</v>
      </c>
      <c r="F611" s="159"/>
      <c r="G611" s="159"/>
      <c r="H611" s="159"/>
      <c r="I611" s="159"/>
      <c r="J611" s="159"/>
      <c r="K611" s="159"/>
      <c r="L611" s="159"/>
      <c r="M611" s="159"/>
      <c r="N611" s="159"/>
      <c r="O611" s="159"/>
      <c r="P611" s="159"/>
      <c r="Q611" s="159"/>
      <c r="R611" s="159"/>
      <c r="S611" s="159"/>
      <c r="T611" s="159"/>
      <c r="U611" s="159"/>
      <c r="V611" s="159"/>
      <c r="W611" s="159"/>
      <c r="X611" s="159"/>
      <c r="Y611" s="150"/>
      <c r="Z611" s="150"/>
      <c r="AA611" s="150"/>
      <c r="AB611" s="150"/>
      <c r="AC611" s="150"/>
      <c r="AD611" s="150"/>
      <c r="AE611" s="150"/>
      <c r="AF611" s="150"/>
      <c r="AG611" s="150" t="s">
        <v>334</v>
      </c>
      <c r="AH611" s="150">
        <v>0</v>
      </c>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row>
    <row r="612" spans="1:60" ht="20.399999999999999" outlineLevel="1" x14ac:dyDescent="0.25">
      <c r="A612" s="167">
        <v>218</v>
      </c>
      <c r="B612" s="168" t="s">
        <v>1012</v>
      </c>
      <c r="C612" s="177" t="s">
        <v>1013</v>
      </c>
      <c r="D612" s="169" t="s">
        <v>288</v>
      </c>
      <c r="E612" s="170">
        <v>20.190000000000001</v>
      </c>
      <c r="F612" s="171">
        <f>H612+J612</f>
        <v>0</v>
      </c>
      <c r="G612" s="171">
        <f>ROUND(E612*F612,2)</f>
        <v>0</v>
      </c>
      <c r="H612" s="172"/>
      <c r="I612" s="171">
        <f>ROUND(E612*H612,2)</f>
        <v>0</v>
      </c>
      <c r="J612" s="172"/>
      <c r="K612" s="171">
        <f>ROUND(E612*J612,2)</f>
        <v>0</v>
      </c>
      <c r="L612" s="171">
        <v>15</v>
      </c>
      <c r="M612" s="173">
        <f>G612*(1+L612/100)</f>
        <v>0</v>
      </c>
      <c r="N612" s="159">
        <v>2.5000000000000001E-3</v>
      </c>
      <c r="O612" s="159">
        <f>ROUND(E612*N612,2)</f>
        <v>0.05</v>
      </c>
      <c r="P612" s="159">
        <v>0</v>
      </c>
      <c r="Q612" s="159">
        <f>ROUND(E612*P612,2)</f>
        <v>0</v>
      </c>
      <c r="R612" s="159"/>
      <c r="S612" s="159" t="s">
        <v>223</v>
      </c>
      <c r="T612" s="159" t="s">
        <v>224</v>
      </c>
      <c r="U612" s="159">
        <v>0.55184999999999995</v>
      </c>
      <c r="V612" s="159">
        <f>ROUND(E612*U612,2)</f>
        <v>11.14</v>
      </c>
      <c r="W612" s="159"/>
      <c r="X612" s="159" t="s">
        <v>268</v>
      </c>
      <c r="Y612" s="150"/>
      <c r="Z612" s="150"/>
      <c r="AA612" s="150"/>
      <c r="AB612" s="150"/>
      <c r="AC612" s="150"/>
      <c r="AD612" s="150"/>
      <c r="AE612" s="150"/>
      <c r="AF612" s="150"/>
      <c r="AG612" s="150" t="s">
        <v>332</v>
      </c>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row>
    <row r="613" spans="1:60" outlineLevel="1" x14ac:dyDescent="0.25">
      <c r="A613" s="157"/>
      <c r="B613" s="158"/>
      <c r="C613" s="191" t="s">
        <v>1014</v>
      </c>
      <c r="D613" s="189"/>
      <c r="E613" s="190">
        <v>20.190000000000001</v>
      </c>
      <c r="F613" s="159"/>
      <c r="G613" s="159"/>
      <c r="H613" s="159"/>
      <c r="I613" s="159"/>
      <c r="J613" s="159"/>
      <c r="K613" s="159"/>
      <c r="L613" s="159"/>
      <c r="M613" s="159"/>
      <c r="N613" s="159"/>
      <c r="O613" s="159"/>
      <c r="P613" s="159"/>
      <c r="Q613" s="159"/>
      <c r="R613" s="159"/>
      <c r="S613" s="159"/>
      <c r="T613" s="159"/>
      <c r="U613" s="159"/>
      <c r="V613" s="159"/>
      <c r="W613" s="159"/>
      <c r="X613" s="159"/>
      <c r="Y613" s="150"/>
      <c r="Z613" s="150"/>
      <c r="AA613" s="150"/>
      <c r="AB613" s="150"/>
      <c r="AC613" s="150"/>
      <c r="AD613" s="150"/>
      <c r="AE613" s="150"/>
      <c r="AF613" s="150"/>
      <c r="AG613" s="150" t="s">
        <v>334</v>
      </c>
      <c r="AH613" s="150">
        <v>0</v>
      </c>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row>
    <row r="614" spans="1:60" ht="20.399999999999999" outlineLevel="1" x14ac:dyDescent="0.25">
      <c r="A614" s="167">
        <v>219</v>
      </c>
      <c r="B614" s="168" t="s">
        <v>1015</v>
      </c>
      <c r="C614" s="177" t="s">
        <v>1016</v>
      </c>
      <c r="D614" s="169" t="s">
        <v>288</v>
      </c>
      <c r="E614" s="170">
        <v>24.9</v>
      </c>
      <c r="F614" s="171">
        <f>H614+J614</f>
        <v>0</v>
      </c>
      <c r="G614" s="171">
        <f>ROUND(E614*F614,2)</f>
        <v>0</v>
      </c>
      <c r="H614" s="172"/>
      <c r="I614" s="171">
        <f>ROUND(E614*H614,2)</f>
        <v>0</v>
      </c>
      <c r="J614" s="172"/>
      <c r="K614" s="171">
        <f>ROUND(E614*J614,2)</f>
        <v>0</v>
      </c>
      <c r="L614" s="171">
        <v>15</v>
      </c>
      <c r="M614" s="173">
        <f>G614*(1+L614/100)</f>
        <v>0</v>
      </c>
      <c r="N614" s="159">
        <v>2.9299999999999999E-3</v>
      </c>
      <c r="O614" s="159">
        <f>ROUND(E614*N614,2)</f>
        <v>7.0000000000000007E-2</v>
      </c>
      <c r="P614" s="159">
        <v>0</v>
      </c>
      <c r="Q614" s="159">
        <f>ROUND(E614*P614,2)</f>
        <v>0</v>
      </c>
      <c r="R614" s="159"/>
      <c r="S614" s="159" t="s">
        <v>223</v>
      </c>
      <c r="T614" s="159" t="s">
        <v>224</v>
      </c>
      <c r="U614" s="159">
        <v>0.5645</v>
      </c>
      <c r="V614" s="159">
        <f>ROUND(E614*U614,2)</f>
        <v>14.06</v>
      </c>
      <c r="W614" s="159"/>
      <c r="X614" s="159" t="s">
        <v>268</v>
      </c>
      <c r="Y614" s="150"/>
      <c r="Z614" s="150"/>
      <c r="AA614" s="150"/>
      <c r="AB614" s="150"/>
      <c r="AC614" s="150"/>
      <c r="AD614" s="150"/>
      <c r="AE614" s="150"/>
      <c r="AF614" s="150"/>
      <c r="AG614" s="150" t="s">
        <v>597</v>
      </c>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row>
    <row r="615" spans="1:60" outlineLevel="1" x14ac:dyDescent="0.25">
      <c r="A615" s="157"/>
      <c r="B615" s="158"/>
      <c r="C615" s="191" t="s">
        <v>1017</v>
      </c>
      <c r="D615" s="189"/>
      <c r="E615" s="190">
        <v>24.9</v>
      </c>
      <c r="F615" s="159"/>
      <c r="G615" s="159"/>
      <c r="H615" s="159"/>
      <c r="I615" s="159"/>
      <c r="J615" s="159"/>
      <c r="K615" s="159"/>
      <c r="L615" s="159"/>
      <c r="M615" s="159"/>
      <c r="N615" s="159"/>
      <c r="O615" s="159"/>
      <c r="P615" s="159"/>
      <c r="Q615" s="159"/>
      <c r="R615" s="159"/>
      <c r="S615" s="159"/>
      <c r="T615" s="159"/>
      <c r="U615" s="159"/>
      <c r="V615" s="159"/>
      <c r="W615" s="159"/>
      <c r="X615" s="159"/>
      <c r="Y615" s="150"/>
      <c r="Z615" s="150"/>
      <c r="AA615" s="150"/>
      <c r="AB615" s="150"/>
      <c r="AC615" s="150"/>
      <c r="AD615" s="150"/>
      <c r="AE615" s="150"/>
      <c r="AF615" s="150"/>
      <c r="AG615" s="150" t="s">
        <v>334</v>
      </c>
      <c r="AH615" s="150">
        <v>0</v>
      </c>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row>
    <row r="616" spans="1:60" ht="30.6" outlineLevel="1" x14ac:dyDescent="0.25">
      <c r="A616" s="167">
        <v>220</v>
      </c>
      <c r="B616" s="168" t="s">
        <v>1018</v>
      </c>
      <c r="C616" s="177" t="s">
        <v>2183</v>
      </c>
      <c r="D616" s="169" t="s">
        <v>288</v>
      </c>
      <c r="E616" s="170">
        <v>27.76</v>
      </c>
      <c r="F616" s="171">
        <f>H616+J616</f>
        <v>0</v>
      </c>
      <c r="G616" s="171">
        <f>ROUND(E616*F616,2)</f>
        <v>0</v>
      </c>
      <c r="H616" s="172"/>
      <c r="I616" s="171">
        <f>ROUND(E616*H616,2)</f>
        <v>0</v>
      </c>
      <c r="J616" s="172"/>
      <c r="K616" s="171">
        <f>ROUND(E616*J616,2)</f>
        <v>0</v>
      </c>
      <c r="L616" s="171">
        <v>15</v>
      </c>
      <c r="M616" s="173">
        <f>G616*(1+L616/100)</f>
        <v>0</v>
      </c>
      <c r="N616" s="159">
        <v>2.8400000000000001E-3</v>
      </c>
      <c r="O616" s="159">
        <f>ROUND(E616*N616,2)</f>
        <v>0.08</v>
      </c>
      <c r="P616" s="159">
        <v>0</v>
      </c>
      <c r="Q616" s="159">
        <f>ROUND(E616*P616,2)</f>
        <v>0</v>
      </c>
      <c r="R616" s="159"/>
      <c r="S616" s="159" t="s">
        <v>223</v>
      </c>
      <c r="T616" s="159" t="s">
        <v>224</v>
      </c>
      <c r="U616" s="159">
        <v>0.81915000000000004</v>
      </c>
      <c r="V616" s="159">
        <f>ROUND(E616*U616,2)</f>
        <v>22.74</v>
      </c>
      <c r="W616" s="159"/>
      <c r="X616" s="159" t="s">
        <v>268</v>
      </c>
      <c r="Y616" s="150"/>
      <c r="Z616" s="150"/>
      <c r="AA616" s="150"/>
      <c r="AB616" s="150"/>
      <c r="AC616" s="150"/>
      <c r="AD616" s="150"/>
      <c r="AE616" s="150"/>
      <c r="AF616" s="150"/>
      <c r="AG616" s="150" t="s">
        <v>332</v>
      </c>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row>
    <row r="617" spans="1:60" outlineLevel="1" x14ac:dyDescent="0.25">
      <c r="A617" s="157"/>
      <c r="B617" s="158"/>
      <c r="C617" s="191" t="s">
        <v>1019</v>
      </c>
      <c r="D617" s="189"/>
      <c r="E617" s="190">
        <v>3.76</v>
      </c>
      <c r="F617" s="159"/>
      <c r="G617" s="159"/>
      <c r="H617" s="159"/>
      <c r="I617" s="159"/>
      <c r="J617" s="159"/>
      <c r="K617" s="159"/>
      <c r="L617" s="159"/>
      <c r="M617" s="159"/>
      <c r="N617" s="159"/>
      <c r="O617" s="159"/>
      <c r="P617" s="159"/>
      <c r="Q617" s="159"/>
      <c r="R617" s="159"/>
      <c r="S617" s="159"/>
      <c r="T617" s="159"/>
      <c r="U617" s="159"/>
      <c r="V617" s="159"/>
      <c r="W617" s="159"/>
      <c r="X617" s="159"/>
      <c r="Y617" s="150"/>
      <c r="Z617" s="150"/>
      <c r="AA617" s="150"/>
      <c r="AB617" s="150"/>
      <c r="AC617" s="150"/>
      <c r="AD617" s="150"/>
      <c r="AE617" s="150"/>
      <c r="AF617" s="150"/>
      <c r="AG617" s="150" t="s">
        <v>334</v>
      </c>
      <c r="AH617" s="150">
        <v>0</v>
      </c>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row>
    <row r="618" spans="1:60" outlineLevel="1" x14ac:dyDescent="0.25">
      <c r="A618" s="157"/>
      <c r="B618" s="158"/>
      <c r="C618" s="191" t="s">
        <v>1020</v>
      </c>
      <c r="D618" s="189"/>
      <c r="E618" s="190">
        <v>11</v>
      </c>
      <c r="F618" s="159"/>
      <c r="G618" s="159"/>
      <c r="H618" s="159"/>
      <c r="I618" s="159"/>
      <c r="J618" s="159"/>
      <c r="K618" s="159"/>
      <c r="L618" s="159"/>
      <c r="M618" s="159"/>
      <c r="N618" s="159"/>
      <c r="O618" s="159"/>
      <c r="P618" s="159"/>
      <c r="Q618" s="159"/>
      <c r="R618" s="159"/>
      <c r="S618" s="159"/>
      <c r="T618" s="159"/>
      <c r="U618" s="159"/>
      <c r="V618" s="159"/>
      <c r="W618" s="159"/>
      <c r="X618" s="159"/>
      <c r="Y618" s="150"/>
      <c r="Z618" s="150"/>
      <c r="AA618" s="150"/>
      <c r="AB618" s="150"/>
      <c r="AC618" s="150"/>
      <c r="AD618" s="150"/>
      <c r="AE618" s="150"/>
      <c r="AF618" s="150"/>
      <c r="AG618" s="150" t="s">
        <v>334</v>
      </c>
      <c r="AH618" s="150">
        <v>0</v>
      </c>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row>
    <row r="619" spans="1:60" outlineLevel="1" x14ac:dyDescent="0.25">
      <c r="A619" s="157"/>
      <c r="B619" s="158"/>
      <c r="C619" s="191" t="s">
        <v>1021</v>
      </c>
      <c r="D619" s="189"/>
      <c r="E619" s="190">
        <v>4.8</v>
      </c>
      <c r="F619" s="159"/>
      <c r="G619" s="159"/>
      <c r="H619" s="159"/>
      <c r="I619" s="159"/>
      <c r="J619" s="159"/>
      <c r="K619" s="159"/>
      <c r="L619" s="159"/>
      <c r="M619" s="159"/>
      <c r="N619" s="159"/>
      <c r="O619" s="159"/>
      <c r="P619" s="159"/>
      <c r="Q619" s="159"/>
      <c r="R619" s="159"/>
      <c r="S619" s="159"/>
      <c r="T619" s="159"/>
      <c r="U619" s="159"/>
      <c r="V619" s="159"/>
      <c r="W619" s="159"/>
      <c r="X619" s="159"/>
      <c r="Y619" s="150"/>
      <c r="Z619" s="150"/>
      <c r="AA619" s="150"/>
      <c r="AB619" s="150"/>
      <c r="AC619" s="150"/>
      <c r="AD619" s="150"/>
      <c r="AE619" s="150"/>
      <c r="AF619" s="150"/>
      <c r="AG619" s="150" t="s">
        <v>334</v>
      </c>
      <c r="AH619" s="150">
        <v>0</v>
      </c>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row>
    <row r="620" spans="1:60" outlineLevel="1" x14ac:dyDescent="0.25">
      <c r="A620" s="157"/>
      <c r="B620" s="158"/>
      <c r="C620" s="191" t="s">
        <v>1022</v>
      </c>
      <c r="D620" s="189"/>
      <c r="E620" s="190">
        <v>8.1999999999999993</v>
      </c>
      <c r="F620" s="159"/>
      <c r="G620" s="159"/>
      <c r="H620" s="159"/>
      <c r="I620" s="159"/>
      <c r="J620" s="159"/>
      <c r="K620" s="159"/>
      <c r="L620" s="159"/>
      <c r="M620" s="159"/>
      <c r="N620" s="159"/>
      <c r="O620" s="159"/>
      <c r="P620" s="159"/>
      <c r="Q620" s="159"/>
      <c r="R620" s="159"/>
      <c r="S620" s="159"/>
      <c r="T620" s="159"/>
      <c r="U620" s="159"/>
      <c r="V620" s="159"/>
      <c r="W620" s="159"/>
      <c r="X620" s="159"/>
      <c r="Y620" s="150"/>
      <c r="Z620" s="150"/>
      <c r="AA620" s="150"/>
      <c r="AB620" s="150"/>
      <c r="AC620" s="150"/>
      <c r="AD620" s="150"/>
      <c r="AE620" s="150"/>
      <c r="AF620" s="150"/>
      <c r="AG620" s="150" t="s">
        <v>334</v>
      </c>
      <c r="AH620" s="150">
        <v>0</v>
      </c>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row>
    <row r="621" spans="1:60" ht="30.6" outlineLevel="1" x14ac:dyDescent="0.25">
      <c r="A621" s="167">
        <v>221</v>
      </c>
      <c r="B621" s="168" t="s">
        <v>1023</v>
      </c>
      <c r="C621" s="177" t="s">
        <v>2184</v>
      </c>
      <c r="D621" s="169" t="s">
        <v>288</v>
      </c>
      <c r="E621" s="170">
        <v>11.6</v>
      </c>
      <c r="F621" s="171">
        <f>H621+J621</f>
        <v>0</v>
      </c>
      <c r="G621" s="171">
        <f>ROUND(E621*F621,2)</f>
        <v>0</v>
      </c>
      <c r="H621" s="172"/>
      <c r="I621" s="171">
        <f>ROUND(E621*H621,2)</f>
        <v>0</v>
      </c>
      <c r="J621" s="172"/>
      <c r="K621" s="171">
        <f>ROUND(E621*J621,2)</f>
        <v>0</v>
      </c>
      <c r="L621" s="171">
        <v>15</v>
      </c>
      <c r="M621" s="173">
        <f>G621*(1+L621/100)</f>
        <v>0</v>
      </c>
      <c r="N621" s="159">
        <v>3.47E-3</v>
      </c>
      <c r="O621" s="159">
        <f>ROUND(E621*N621,2)</f>
        <v>0.04</v>
      </c>
      <c r="P621" s="159">
        <v>0</v>
      </c>
      <c r="Q621" s="159">
        <f>ROUND(E621*P621,2)</f>
        <v>0</v>
      </c>
      <c r="R621" s="159"/>
      <c r="S621" s="159" t="s">
        <v>223</v>
      </c>
      <c r="T621" s="159" t="s">
        <v>224</v>
      </c>
      <c r="U621" s="159">
        <v>0.85594999999999999</v>
      </c>
      <c r="V621" s="159">
        <f>ROUND(E621*U621,2)</f>
        <v>9.93</v>
      </c>
      <c r="W621" s="159"/>
      <c r="X621" s="159" t="s">
        <v>268</v>
      </c>
      <c r="Y621" s="150"/>
      <c r="Z621" s="150"/>
      <c r="AA621" s="150"/>
      <c r="AB621" s="150"/>
      <c r="AC621" s="150"/>
      <c r="AD621" s="150"/>
      <c r="AE621" s="150"/>
      <c r="AF621" s="150"/>
      <c r="AG621" s="150" t="s">
        <v>597</v>
      </c>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row>
    <row r="622" spans="1:60" outlineLevel="1" x14ac:dyDescent="0.25">
      <c r="A622" s="157"/>
      <c r="B622" s="158"/>
      <c r="C622" s="191" t="s">
        <v>1024</v>
      </c>
      <c r="D622" s="189"/>
      <c r="E622" s="190">
        <v>3.8</v>
      </c>
      <c r="F622" s="159"/>
      <c r="G622" s="159"/>
      <c r="H622" s="159"/>
      <c r="I622" s="159"/>
      <c r="J622" s="159"/>
      <c r="K622" s="159"/>
      <c r="L622" s="159"/>
      <c r="M622" s="159"/>
      <c r="N622" s="159"/>
      <c r="O622" s="159"/>
      <c r="P622" s="159"/>
      <c r="Q622" s="159"/>
      <c r="R622" s="159"/>
      <c r="S622" s="159"/>
      <c r="T622" s="159"/>
      <c r="U622" s="159"/>
      <c r="V622" s="159"/>
      <c r="W622" s="159"/>
      <c r="X622" s="159"/>
      <c r="Y622" s="150"/>
      <c r="Z622" s="150"/>
      <c r="AA622" s="150"/>
      <c r="AB622" s="150"/>
      <c r="AC622" s="150"/>
      <c r="AD622" s="150"/>
      <c r="AE622" s="150"/>
      <c r="AF622" s="150"/>
      <c r="AG622" s="150" t="s">
        <v>334</v>
      </c>
      <c r="AH622" s="150">
        <v>0</v>
      </c>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row>
    <row r="623" spans="1:60" outlineLevel="1" x14ac:dyDescent="0.25">
      <c r="A623" s="157"/>
      <c r="B623" s="158"/>
      <c r="C623" s="191" t="s">
        <v>1025</v>
      </c>
      <c r="D623" s="189"/>
      <c r="E623" s="190">
        <v>7.8</v>
      </c>
      <c r="F623" s="159"/>
      <c r="G623" s="159"/>
      <c r="H623" s="159"/>
      <c r="I623" s="159"/>
      <c r="J623" s="159"/>
      <c r="K623" s="159"/>
      <c r="L623" s="159"/>
      <c r="M623" s="159"/>
      <c r="N623" s="159"/>
      <c r="O623" s="159"/>
      <c r="P623" s="159"/>
      <c r="Q623" s="159"/>
      <c r="R623" s="159"/>
      <c r="S623" s="159"/>
      <c r="T623" s="159"/>
      <c r="U623" s="159"/>
      <c r="V623" s="159"/>
      <c r="W623" s="159"/>
      <c r="X623" s="159"/>
      <c r="Y623" s="150"/>
      <c r="Z623" s="150"/>
      <c r="AA623" s="150"/>
      <c r="AB623" s="150"/>
      <c r="AC623" s="150"/>
      <c r="AD623" s="150"/>
      <c r="AE623" s="150"/>
      <c r="AF623" s="150"/>
      <c r="AG623" s="150" t="s">
        <v>334</v>
      </c>
      <c r="AH623" s="150">
        <v>0</v>
      </c>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row>
    <row r="624" spans="1:60" ht="30.6" outlineLevel="1" x14ac:dyDescent="0.25">
      <c r="A624" s="167">
        <v>222</v>
      </c>
      <c r="B624" s="168" t="s">
        <v>1026</v>
      </c>
      <c r="C624" s="177" t="s">
        <v>2185</v>
      </c>
      <c r="D624" s="169" t="s">
        <v>288</v>
      </c>
      <c r="E624" s="170">
        <v>1.78</v>
      </c>
      <c r="F624" s="171">
        <f>H624+J624</f>
        <v>0</v>
      </c>
      <c r="G624" s="171">
        <f>ROUND(E624*F624,2)</f>
        <v>0</v>
      </c>
      <c r="H624" s="172"/>
      <c r="I624" s="171">
        <f>ROUND(E624*H624,2)</f>
        <v>0</v>
      </c>
      <c r="J624" s="172"/>
      <c r="K624" s="171">
        <f>ROUND(E624*J624,2)</f>
        <v>0</v>
      </c>
      <c r="L624" s="171">
        <v>15</v>
      </c>
      <c r="M624" s="173">
        <f>G624*(1+L624/100)</f>
        <v>0</v>
      </c>
      <c r="N624" s="159">
        <v>5.2500000000000003E-3</v>
      </c>
      <c r="O624" s="159">
        <f>ROUND(E624*N624,2)</f>
        <v>0.01</v>
      </c>
      <c r="P624" s="159">
        <v>0</v>
      </c>
      <c r="Q624" s="159">
        <f>ROUND(E624*P624,2)</f>
        <v>0</v>
      </c>
      <c r="R624" s="159"/>
      <c r="S624" s="159" t="s">
        <v>223</v>
      </c>
      <c r="T624" s="159" t="s">
        <v>224</v>
      </c>
      <c r="U624" s="159">
        <v>0.93069999999999997</v>
      </c>
      <c r="V624" s="159">
        <f>ROUND(E624*U624,2)</f>
        <v>1.66</v>
      </c>
      <c r="W624" s="159"/>
      <c r="X624" s="159" t="s">
        <v>268</v>
      </c>
      <c r="Y624" s="150"/>
      <c r="Z624" s="150"/>
      <c r="AA624" s="150"/>
      <c r="AB624" s="150"/>
      <c r="AC624" s="150"/>
      <c r="AD624" s="150"/>
      <c r="AE624" s="150"/>
      <c r="AF624" s="150"/>
      <c r="AG624" s="150" t="s">
        <v>332</v>
      </c>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row>
    <row r="625" spans="1:60" outlineLevel="1" x14ac:dyDescent="0.25">
      <c r="A625" s="157"/>
      <c r="B625" s="158"/>
      <c r="C625" s="191" t="s">
        <v>1027</v>
      </c>
      <c r="D625" s="189"/>
      <c r="E625" s="190">
        <v>1.78</v>
      </c>
      <c r="F625" s="159"/>
      <c r="G625" s="159"/>
      <c r="H625" s="159"/>
      <c r="I625" s="159"/>
      <c r="J625" s="159"/>
      <c r="K625" s="159"/>
      <c r="L625" s="159"/>
      <c r="M625" s="159"/>
      <c r="N625" s="159"/>
      <c r="O625" s="159"/>
      <c r="P625" s="159"/>
      <c r="Q625" s="159"/>
      <c r="R625" s="159"/>
      <c r="S625" s="159"/>
      <c r="T625" s="159"/>
      <c r="U625" s="159"/>
      <c r="V625" s="159"/>
      <c r="W625" s="159"/>
      <c r="X625" s="159"/>
      <c r="Y625" s="150"/>
      <c r="Z625" s="150"/>
      <c r="AA625" s="150"/>
      <c r="AB625" s="150"/>
      <c r="AC625" s="150"/>
      <c r="AD625" s="150"/>
      <c r="AE625" s="150"/>
      <c r="AF625" s="150"/>
      <c r="AG625" s="150" t="s">
        <v>334</v>
      </c>
      <c r="AH625" s="150">
        <v>0</v>
      </c>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row>
    <row r="626" spans="1:60" ht="20.399999999999999" outlineLevel="1" x14ac:dyDescent="0.25">
      <c r="A626" s="167">
        <v>223</v>
      </c>
      <c r="B626" s="168" t="s">
        <v>1028</v>
      </c>
      <c r="C626" s="177" t="s">
        <v>1029</v>
      </c>
      <c r="D626" s="169" t="s">
        <v>288</v>
      </c>
      <c r="E626" s="170">
        <v>29.1</v>
      </c>
      <c r="F626" s="171">
        <f>H626+J626</f>
        <v>0</v>
      </c>
      <c r="G626" s="171">
        <f>ROUND(E626*F626,2)</f>
        <v>0</v>
      </c>
      <c r="H626" s="172"/>
      <c r="I626" s="171">
        <f>ROUND(E626*H626,2)</f>
        <v>0</v>
      </c>
      <c r="J626" s="172"/>
      <c r="K626" s="171">
        <f>ROUND(E626*J626,2)</f>
        <v>0</v>
      </c>
      <c r="L626" s="171">
        <v>15</v>
      </c>
      <c r="M626" s="173">
        <f>G626*(1+L626/100)</f>
        <v>0</v>
      </c>
      <c r="N626" s="159">
        <v>2.63E-3</v>
      </c>
      <c r="O626" s="159">
        <f>ROUND(E626*N626,2)</f>
        <v>0.08</v>
      </c>
      <c r="P626" s="159">
        <v>0</v>
      </c>
      <c r="Q626" s="159">
        <f>ROUND(E626*P626,2)</f>
        <v>0</v>
      </c>
      <c r="R626" s="159"/>
      <c r="S626" s="159" t="s">
        <v>223</v>
      </c>
      <c r="T626" s="159" t="s">
        <v>224</v>
      </c>
      <c r="U626" s="159">
        <v>0.54305000000000003</v>
      </c>
      <c r="V626" s="159">
        <f>ROUND(E626*U626,2)</f>
        <v>15.8</v>
      </c>
      <c r="W626" s="159"/>
      <c r="X626" s="159" t="s">
        <v>268</v>
      </c>
      <c r="Y626" s="150"/>
      <c r="Z626" s="150"/>
      <c r="AA626" s="150"/>
      <c r="AB626" s="150"/>
      <c r="AC626" s="150"/>
      <c r="AD626" s="150"/>
      <c r="AE626" s="150"/>
      <c r="AF626" s="150"/>
      <c r="AG626" s="150" t="s">
        <v>597</v>
      </c>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row>
    <row r="627" spans="1:60" outlineLevel="1" x14ac:dyDescent="0.25">
      <c r="A627" s="157"/>
      <c r="B627" s="158"/>
      <c r="C627" s="191" t="s">
        <v>1030</v>
      </c>
      <c r="D627" s="189"/>
      <c r="E627" s="190">
        <v>29.1</v>
      </c>
      <c r="F627" s="159"/>
      <c r="G627" s="159"/>
      <c r="H627" s="159"/>
      <c r="I627" s="159"/>
      <c r="J627" s="159"/>
      <c r="K627" s="159"/>
      <c r="L627" s="159"/>
      <c r="M627" s="159"/>
      <c r="N627" s="159"/>
      <c r="O627" s="159"/>
      <c r="P627" s="159"/>
      <c r="Q627" s="159"/>
      <c r="R627" s="159"/>
      <c r="S627" s="159"/>
      <c r="T627" s="159"/>
      <c r="U627" s="159"/>
      <c r="V627" s="159"/>
      <c r="W627" s="159"/>
      <c r="X627" s="159"/>
      <c r="Y627" s="150"/>
      <c r="Z627" s="150"/>
      <c r="AA627" s="150"/>
      <c r="AB627" s="150"/>
      <c r="AC627" s="150"/>
      <c r="AD627" s="150"/>
      <c r="AE627" s="150"/>
      <c r="AF627" s="150"/>
      <c r="AG627" s="150" t="s">
        <v>334</v>
      </c>
      <c r="AH627" s="150">
        <v>0</v>
      </c>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row>
    <row r="628" spans="1:60" outlineLevel="1" x14ac:dyDescent="0.25">
      <c r="A628" s="167">
        <v>224</v>
      </c>
      <c r="B628" s="168" t="s">
        <v>398</v>
      </c>
      <c r="C628" s="177" t="s">
        <v>399</v>
      </c>
      <c r="D628" s="169" t="s">
        <v>400</v>
      </c>
      <c r="E628" s="170">
        <v>145.34</v>
      </c>
      <c r="F628" s="171">
        <f>H628+J628</f>
        <v>0</v>
      </c>
      <c r="G628" s="171">
        <f>ROUND(E628*F628,2)</f>
        <v>0</v>
      </c>
      <c r="H628" s="172"/>
      <c r="I628" s="171">
        <f>ROUND(E628*H628,2)</f>
        <v>0</v>
      </c>
      <c r="J628" s="172"/>
      <c r="K628" s="171">
        <f>ROUND(E628*J628,2)</f>
        <v>0</v>
      </c>
      <c r="L628" s="171">
        <v>15</v>
      </c>
      <c r="M628" s="173">
        <f>G628*(1+L628/100)</f>
        <v>0</v>
      </c>
      <c r="N628" s="159">
        <v>0</v>
      </c>
      <c r="O628" s="159">
        <f>ROUND(E628*N628,2)</f>
        <v>0</v>
      </c>
      <c r="P628" s="159">
        <v>0</v>
      </c>
      <c r="Q628" s="159">
        <f>ROUND(E628*P628,2)</f>
        <v>0</v>
      </c>
      <c r="R628" s="159"/>
      <c r="S628" s="159" t="s">
        <v>267</v>
      </c>
      <c r="T628" s="159" t="s">
        <v>224</v>
      </c>
      <c r="U628" s="159">
        <v>0</v>
      </c>
      <c r="V628" s="159">
        <f>ROUND(E628*U628,2)</f>
        <v>0</v>
      </c>
      <c r="W628" s="159"/>
      <c r="X628" s="159" t="s">
        <v>268</v>
      </c>
      <c r="Y628" s="150"/>
      <c r="Z628" s="150"/>
      <c r="AA628" s="150"/>
      <c r="AB628" s="150"/>
      <c r="AC628" s="150"/>
      <c r="AD628" s="150"/>
      <c r="AE628" s="150"/>
      <c r="AF628" s="150"/>
      <c r="AG628" s="150" t="s">
        <v>332</v>
      </c>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row>
    <row r="629" spans="1:60" ht="20.399999999999999" outlineLevel="1" x14ac:dyDescent="0.25">
      <c r="A629" s="157"/>
      <c r="B629" s="158"/>
      <c r="C629" s="191" t="s">
        <v>2044</v>
      </c>
      <c r="D629" s="189"/>
      <c r="E629" s="190">
        <v>145.34</v>
      </c>
      <c r="F629" s="159"/>
      <c r="G629" s="159"/>
      <c r="H629" s="159"/>
      <c r="I629" s="159"/>
      <c r="J629" s="159"/>
      <c r="K629" s="159"/>
      <c r="L629" s="159"/>
      <c r="M629" s="159"/>
      <c r="N629" s="159"/>
      <c r="O629" s="159"/>
      <c r="P629" s="159"/>
      <c r="Q629" s="159"/>
      <c r="R629" s="159"/>
      <c r="S629" s="159"/>
      <c r="T629" s="159"/>
      <c r="U629" s="159"/>
      <c r="V629" s="159"/>
      <c r="W629" s="159"/>
      <c r="X629" s="159"/>
      <c r="Y629" s="150"/>
      <c r="Z629" s="150"/>
      <c r="AA629" s="150"/>
      <c r="AB629" s="150"/>
      <c r="AC629" s="150"/>
      <c r="AD629" s="150"/>
      <c r="AE629" s="150"/>
      <c r="AF629" s="150"/>
      <c r="AG629" s="150" t="s">
        <v>334</v>
      </c>
      <c r="AH629" s="150">
        <v>0</v>
      </c>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row>
    <row r="630" spans="1:60" outlineLevel="1" x14ac:dyDescent="0.25">
      <c r="A630" s="167">
        <v>225</v>
      </c>
      <c r="B630" s="168" t="s">
        <v>1965</v>
      </c>
      <c r="C630" s="177" t="s">
        <v>399</v>
      </c>
      <c r="D630" s="169" t="s">
        <v>400</v>
      </c>
      <c r="E630" s="170">
        <v>54.42</v>
      </c>
      <c r="F630" s="171">
        <f>H630+J630</f>
        <v>0</v>
      </c>
      <c r="G630" s="171">
        <f>ROUND(E630*F630,2)</f>
        <v>0</v>
      </c>
      <c r="H630" s="172"/>
      <c r="I630" s="171">
        <f>ROUND(E630*H630,2)</f>
        <v>0</v>
      </c>
      <c r="J630" s="172"/>
      <c r="K630" s="171">
        <f>ROUND(E630*J630,2)</f>
        <v>0</v>
      </c>
      <c r="L630" s="171">
        <v>15</v>
      </c>
      <c r="M630" s="173">
        <f>G630*(1+L630/100)</f>
        <v>0</v>
      </c>
      <c r="N630" s="159"/>
      <c r="O630" s="159"/>
      <c r="P630" s="159"/>
      <c r="Q630" s="159"/>
      <c r="R630" s="159"/>
      <c r="S630" s="159"/>
      <c r="T630" s="159"/>
      <c r="U630" s="159"/>
      <c r="V630" s="159"/>
      <c r="W630" s="159"/>
      <c r="X630" s="159"/>
      <c r="Y630" s="150"/>
      <c r="Z630" s="150"/>
      <c r="AA630" s="150"/>
      <c r="AB630" s="150"/>
      <c r="AC630" s="150"/>
      <c r="AD630" s="150"/>
      <c r="AE630" s="150"/>
      <c r="AF630" s="150"/>
      <c r="AG630" s="150"/>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row>
    <row r="631" spans="1:60" outlineLevel="1" x14ac:dyDescent="0.25">
      <c r="A631" s="157"/>
      <c r="B631" s="158"/>
      <c r="C631" s="191" t="s">
        <v>2041</v>
      </c>
      <c r="D631" s="189"/>
      <c r="E631" s="190">
        <v>54.42</v>
      </c>
      <c r="F631" s="159"/>
      <c r="G631" s="159"/>
      <c r="H631" s="159"/>
      <c r="I631" s="159"/>
      <c r="J631" s="159"/>
      <c r="K631" s="159"/>
      <c r="L631" s="159"/>
      <c r="M631" s="159"/>
      <c r="N631" s="159"/>
      <c r="O631" s="159"/>
      <c r="P631" s="159"/>
      <c r="Q631" s="159"/>
      <c r="R631" s="159"/>
      <c r="S631" s="159"/>
      <c r="T631" s="159"/>
      <c r="U631" s="159"/>
      <c r="V631" s="159"/>
      <c r="W631" s="159"/>
      <c r="X631" s="159"/>
      <c r="Y631" s="150"/>
      <c r="Z631" s="150"/>
      <c r="AA631" s="150"/>
      <c r="AB631" s="150"/>
      <c r="AC631" s="150"/>
      <c r="AD631" s="150"/>
      <c r="AE631" s="150"/>
      <c r="AF631" s="150"/>
      <c r="AG631" s="150"/>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row>
    <row r="632" spans="1:60" outlineLevel="1" x14ac:dyDescent="0.25">
      <c r="A632" s="167">
        <v>226</v>
      </c>
      <c r="B632" s="168" t="s">
        <v>1966</v>
      </c>
      <c r="C632" s="177" t="s">
        <v>399</v>
      </c>
      <c r="D632" s="169" t="s">
        <v>400</v>
      </c>
      <c r="E632" s="170">
        <v>16.64</v>
      </c>
      <c r="F632" s="171">
        <f>H632+J632</f>
        <v>0</v>
      </c>
      <c r="G632" s="171">
        <f>ROUND(E632*F632,2)</f>
        <v>0</v>
      </c>
      <c r="H632" s="172"/>
      <c r="I632" s="171">
        <f>ROUND(E632*H632,2)</f>
        <v>0</v>
      </c>
      <c r="J632" s="172"/>
      <c r="K632" s="171">
        <f>ROUND(E632*J632,2)</f>
        <v>0</v>
      </c>
      <c r="L632" s="171">
        <v>15</v>
      </c>
      <c r="M632" s="173">
        <f>G632*(1+L632/100)</f>
        <v>0</v>
      </c>
      <c r="N632" s="159"/>
      <c r="O632" s="159"/>
      <c r="P632" s="159"/>
      <c r="Q632" s="159"/>
      <c r="R632" s="159"/>
      <c r="S632" s="159"/>
      <c r="T632" s="159"/>
      <c r="U632" s="159"/>
      <c r="V632" s="159"/>
      <c r="W632" s="159"/>
      <c r="X632" s="159"/>
      <c r="Y632" s="150"/>
      <c r="Z632" s="150"/>
      <c r="AA632" s="150"/>
      <c r="AB632" s="150"/>
      <c r="AC632" s="150"/>
      <c r="AD632" s="150"/>
      <c r="AE632" s="150"/>
      <c r="AF632" s="150"/>
      <c r="AG632" s="150"/>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row>
    <row r="633" spans="1:60" outlineLevel="1" x14ac:dyDescent="0.25">
      <c r="A633" s="157"/>
      <c r="B633" s="158"/>
      <c r="C633" s="191" t="s">
        <v>2043</v>
      </c>
      <c r="D633" s="189"/>
      <c r="E633" s="190">
        <v>16.64</v>
      </c>
      <c r="F633" s="159"/>
      <c r="G633" s="159"/>
      <c r="H633" s="159"/>
      <c r="I633" s="159"/>
      <c r="J633" s="159"/>
      <c r="K633" s="159"/>
      <c r="L633" s="159"/>
      <c r="M633" s="159"/>
      <c r="N633" s="159"/>
      <c r="O633" s="159"/>
      <c r="P633" s="159"/>
      <c r="Q633" s="159"/>
      <c r="R633" s="159"/>
      <c r="S633" s="159"/>
      <c r="T633" s="159"/>
      <c r="U633" s="159"/>
      <c r="V633" s="159"/>
      <c r="W633" s="159"/>
      <c r="X633" s="159"/>
      <c r="Y633" s="150"/>
      <c r="Z633" s="150"/>
      <c r="AA633" s="150"/>
      <c r="AB633" s="150"/>
      <c r="AC633" s="150"/>
      <c r="AD633" s="150"/>
      <c r="AE633" s="150"/>
      <c r="AF633" s="150"/>
      <c r="AG633" s="150"/>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row>
    <row r="634" spans="1:60" outlineLevel="1" x14ac:dyDescent="0.25">
      <c r="A634" s="167">
        <v>227</v>
      </c>
      <c r="B634" s="168" t="s">
        <v>1967</v>
      </c>
      <c r="C634" s="177" t="s">
        <v>399</v>
      </c>
      <c r="D634" s="169" t="s">
        <v>400</v>
      </c>
      <c r="E634" s="170">
        <v>15.43</v>
      </c>
      <c r="F634" s="171">
        <f>H634+J634</f>
        <v>0</v>
      </c>
      <c r="G634" s="171">
        <f>ROUND(E634*F634,2)</f>
        <v>0</v>
      </c>
      <c r="H634" s="172"/>
      <c r="I634" s="171">
        <f>ROUND(E634*H634,2)</f>
        <v>0</v>
      </c>
      <c r="J634" s="172"/>
      <c r="K634" s="171">
        <f>ROUND(E634*J634,2)</f>
        <v>0</v>
      </c>
      <c r="L634" s="171">
        <v>15</v>
      </c>
      <c r="M634" s="173">
        <f>G634*(1+L634/100)</f>
        <v>0</v>
      </c>
      <c r="N634" s="159"/>
      <c r="O634" s="159"/>
      <c r="P634" s="159"/>
      <c r="Q634" s="159"/>
      <c r="R634" s="159"/>
      <c r="S634" s="159"/>
      <c r="T634" s="159"/>
      <c r="U634" s="159"/>
      <c r="V634" s="159"/>
      <c r="W634" s="159"/>
      <c r="X634" s="159"/>
      <c r="Y634" s="150"/>
      <c r="Z634" s="150"/>
      <c r="AA634" s="150"/>
      <c r="AB634" s="150"/>
      <c r="AC634" s="150"/>
      <c r="AD634" s="150"/>
      <c r="AE634" s="150"/>
      <c r="AF634" s="150"/>
      <c r="AG634" s="150"/>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row>
    <row r="635" spans="1:60" ht="20.399999999999999" outlineLevel="1" x14ac:dyDescent="0.25">
      <c r="A635" s="157"/>
      <c r="B635" s="158"/>
      <c r="C635" s="191" t="s">
        <v>2042</v>
      </c>
      <c r="D635" s="189"/>
      <c r="E635" s="190">
        <v>15.43</v>
      </c>
      <c r="F635" s="159"/>
      <c r="G635" s="159"/>
      <c r="H635" s="159"/>
      <c r="I635" s="159"/>
      <c r="J635" s="159"/>
      <c r="K635" s="159"/>
      <c r="L635" s="159"/>
      <c r="M635" s="159"/>
      <c r="N635" s="159"/>
      <c r="O635" s="159"/>
      <c r="P635" s="159"/>
      <c r="Q635" s="159"/>
      <c r="R635" s="159"/>
      <c r="S635" s="159"/>
      <c r="T635" s="159"/>
      <c r="U635" s="159"/>
      <c r="V635" s="159"/>
      <c r="W635" s="159"/>
      <c r="X635" s="159"/>
      <c r="Y635" s="150"/>
      <c r="Z635" s="150"/>
      <c r="AA635" s="150"/>
      <c r="AB635" s="150"/>
      <c r="AC635" s="150"/>
      <c r="AD635" s="150"/>
      <c r="AE635" s="150"/>
      <c r="AF635" s="150"/>
      <c r="AG635" s="150"/>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row>
    <row r="636" spans="1:60" outlineLevel="1" x14ac:dyDescent="0.25">
      <c r="A636" s="167">
        <v>228</v>
      </c>
      <c r="B636" s="168" t="s">
        <v>505</v>
      </c>
      <c r="C636" s="177" t="s">
        <v>506</v>
      </c>
      <c r="D636" s="169" t="s">
        <v>402</v>
      </c>
      <c r="E636" s="170">
        <v>9.0839999999999996</v>
      </c>
      <c r="F636" s="171">
        <f>H636+J636</f>
        <v>0</v>
      </c>
      <c r="G636" s="171">
        <f>ROUND(E636*F636,2)</f>
        <v>0</v>
      </c>
      <c r="H636" s="172"/>
      <c r="I636" s="171">
        <f>ROUND(E636*H636,2)</f>
        <v>0</v>
      </c>
      <c r="J636" s="172"/>
      <c r="K636" s="171">
        <f>ROUND(E636*J636,2)</f>
        <v>0</v>
      </c>
      <c r="L636" s="171">
        <v>15</v>
      </c>
      <c r="M636" s="173">
        <f>G636*(1+L636/100)</f>
        <v>0</v>
      </c>
      <c r="N636" s="159"/>
      <c r="O636" s="159"/>
      <c r="P636" s="159"/>
      <c r="Q636" s="159"/>
      <c r="R636" s="159"/>
      <c r="S636" s="159"/>
      <c r="T636" s="159"/>
      <c r="U636" s="159"/>
      <c r="V636" s="159"/>
      <c r="W636" s="159"/>
      <c r="X636" s="159"/>
      <c r="Y636" s="150"/>
      <c r="Z636" s="150"/>
      <c r="AA636" s="150"/>
      <c r="AB636" s="150"/>
      <c r="AC636" s="150"/>
      <c r="AD636" s="150"/>
      <c r="AE636" s="150"/>
      <c r="AF636" s="150"/>
      <c r="AG636" s="150"/>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row>
    <row r="637" spans="1:60" outlineLevel="1" x14ac:dyDescent="0.25">
      <c r="A637" s="157"/>
      <c r="B637" s="158"/>
      <c r="C637" s="191" t="s">
        <v>507</v>
      </c>
      <c r="D637" s="189"/>
      <c r="E637" s="190">
        <v>9.0839999999999996</v>
      </c>
      <c r="F637" s="159"/>
      <c r="G637" s="159"/>
      <c r="H637" s="159"/>
      <c r="I637" s="159"/>
      <c r="J637" s="159"/>
      <c r="K637" s="159"/>
      <c r="L637" s="159"/>
      <c r="M637" s="159"/>
      <c r="N637" s="159"/>
      <c r="O637" s="159"/>
      <c r="P637" s="159"/>
      <c r="Q637" s="159"/>
      <c r="R637" s="159"/>
      <c r="S637" s="159"/>
      <c r="T637" s="159"/>
      <c r="U637" s="159"/>
      <c r="V637" s="159"/>
      <c r="W637" s="159"/>
      <c r="X637" s="159"/>
      <c r="Y637" s="150"/>
      <c r="Z637" s="150"/>
      <c r="AA637" s="150"/>
      <c r="AB637" s="150"/>
      <c r="AC637" s="150"/>
      <c r="AD637" s="150"/>
      <c r="AE637" s="150"/>
      <c r="AF637" s="150"/>
      <c r="AG637" s="150"/>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row>
    <row r="638" spans="1:60" outlineLevel="1" x14ac:dyDescent="0.25">
      <c r="A638" s="181">
        <v>229</v>
      </c>
      <c r="B638" s="182" t="s">
        <v>1031</v>
      </c>
      <c r="C638" s="188" t="s">
        <v>1032</v>
      </c>
      <c r="D638" s="183" t="s">
        <v>342</v>
      </c>
      <c r="E638" s="184">
        <v>0.64800000000000002</v>
      </c>
      <c r="F638" s="185">
        <f>H638+J638</f>
        <v>0</v>
      </c>
      <c r="G638" s="185">
        <f>ROUND(E638*F638,2)</f>
        <v>0</v>
      </c>
      <c r="H638" s="186"/>
      <c r="I638" s="185">
        <f>ROUND(E638*H638,2)</f>
        <v>0</v>
      </c>
      <c r="J638" s="186"/>
      <c r="K638" s="185">
        <f>ROUND(E638*J638,2)</f>
        <v>0</v>
      </c>
      <c r="L638" s="185">
        <v>15</v>
      </c>
      <c r="M638" s="187">
        <f>G638*(1+L638/100)</f>
        <v>0</v>
      </c>
      <c r="N638" s="159">
        <v>0</v>
      </c>
      <c r="O638" s="159">
        <f>ROUND(E638*N638,2)</f>
        <v>0</v>
      </c>
      <c r="P638" s="159">
        <v>0</v>
      </c>
      <c r="Q638" s="159">
        <f>ROUND(E638*P638,2)</f>
        <v>0</v>
      </c>
      <c r="R638" s="159"/>
      <c r="S638" s="159" t="s">
        <v>223</v>
      </c>
      <c r="T638" s="159" t="s">
        <v>224</v>
      </c>
      <c r="U638" s="159">
        <v>4.82</v>
      </c>
      <c r="V638" s="159">
        <f>ROUND(E638*U638,2)</f>
        <v>3.12</v>
      </c>
      <c r="W638" s="159"/>
      <c r="X638" s="159" t="s">
        <v>268</v>
      </c>
      <c r="Y638" s="150"/>
      <c r="Z638" s="150"/>
      <c r="AA638" s="150"/>
      <c r="AB638" s="150"/>
      <c r="AC638" s="150"/>
      <c r="AD638" s="150"/>
      <c r="AE638" s="150"/>
      <c r="AF638" s="150"/>
      <c r="AG638" s="150" t="s">
        <v>597</v>
      </c>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row>
    <row r="639" spans="1:60" x14ac:dyDescent="0.25">
      <c r="A639" s="161" t="s">
        <v>218</v>
      </c>
      <c r="B639" s="162" t="s">
        <v>169</v>
      </c>
      <c r="C639" s="176" t="s">
        <v>170</v>
      </c>
      <c r="D639" s="163"/>
      <c r="E639" s="164"/>
      <c r="F639" s="165"/>
      <c r="G639" s="165">
        <f>SUMIF(AG640:AG652,"&lt;&gt;NOR",G640:G652)</f>
        <v>0</v>
      </c>
      <c r="H639" s="165"/>
      <c r="I639" s="165">
        <f>SUM(I640:I652)</f>
        <v>0</v>
      </c>
      <c r="J639" s="165"/>
      <c r="K639" s="165">
        <f>SUM(K640:K652)</f>
        <v>0</v>
      </c>
      <c r="L639" s="165"/>
      <c r="M639" s="166">
        <f>SUM(M640:M652)</f>
        <v>0</v>
      </c>
      <c r="N639" s="160"/>
      <c r="O639" s="160">
        <f>SUM(O640:O652)</f>
        <v>4.99</v>
      </c>
      <c r="P639" s="160"/>
      <c r="Q639" s="160">
        <f>SUM(Q640:Q652)</f>
        <v>0</v>
      </c>
      <c r="R639" s="160"/>
      <c r="S639" s="160"/>
      <c r="T639" s="160"/>
      <c r="U639" s="160"/>
      <c r="V639" s="160">
        <f>SUM(V640:V652)</f>
        <v>144.71999999999997</v>
      </c>
      <c r="W639" s="160"/>
      <c r="X639" s="160"/>
      <c r="AG639" t="s">
        <v>219</v>
      </c>
    </row>
    <row r="640" spans="1:60" ht="20.399999999999999" outlineLevel="1" x14ac:dyDescent="0.25">
      <c r="A640" s="167">
        <v>230</v>
      </c>
      <c r="B640" s="168" t="s">
        <v>1033</v>
      </c>
      <c r="C640" s="177" t="s">
        <v>2181</v>
      </c>
      <c r="D640" s="169" t="s">
        <v>318</v>
      </c>
      <c r="E640" s="170">
        <v>225.6</v>
      </c>
      <c r="F640" s="171">
        <f>H640+J640</f>
        <v>0</v>
      </c>
      <c r="G640" s="171">
        <f>ROUND(E640*F640,2)</f>
        <v>0</v>
      </c>
      <c r="H640" s="172"/>
      <c r="I640" s="171">
        <f>ROUND(E640*H640,2)</f>
        <v>0</v>
      </c>
      <c r="J640" s="172"/>
      <c r="K640" s="171">
        <f>ROUND(E640*J640,2)</f>
        <v>0</v>
      </c>
      <c r="L640" s="171">
        <v>15</v>
      </c>
      <c r="M640" s="173">
        <f>G640*(1+L640/100)</f>
        <v>0</v>
      </c>
      <c r="N640" s="159">
        <v>2.189E-2</v>
      </c>
      <c r="O640" s="159">
        <f>ROUND(E640*N640,2)</f>
        <v>4.9400000000000004</v>
      </c>
      <c r="P640" s="159">
        <v>0</v>
      </c>
      <c r="Q640" s="159">
        <f>ROUND(E640*P640,2)</f>
        <v>0</v>
      </c>
      <c r="R640" s="159"/>
      <c r="S640" s="159" t="s">
        <v>223</v>
      </c>
      <c r="T640" s="159" t="s">
        <v>224</v>
      </c>
      <c r="U640" s="159">
        <v>0.56000000000000005</v>
      </c>
      <c r="V640" s="159">
        <f>ROUND(E640*U640,2)</f>
        <v>126.34</v>
      </c>
      <c r="W640" s="159"/>
      <c r="X640" s="159" t="s">
        <v>268</v>
      </c>
      <c r="Y640" s="150"/>
      <c r="Z640" s="150"/>
      <c r="AA640" s="150"/>
      <c r="AB640" s="150"/>
      <c r="AC640" s="150"/>
      <c r="AD640" s="150"/>
      <c r="AE640" s="150"/>
      <c r="AF640" s="150"/>
      <c r="AG640" s="150" t="s">
        <v>332</v>
      </c>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row>
    <row r="641" spans="1:60" outlineLevel="1" x14ac:dyDescent="0.25">
      <c r="A641" s="157"/>
      <c r="B641" s="158"/>
      <c r="C641" s="287" t="s">
        <v>1034</v>
      </c>
      <c r="D641" s="288"/>
      <c r="E641" s="288"/>
      <c r="F641" s="288"/>
      <c r="G641" s="288"/>
      <c r="H641" s="159"/>
      <c r="I641" s="159"/>
      <c r="J641" s="159"/>
      <c r="K641" s="159"/>
      <c r="L641" s="159"/>
      <c r="M641" s="159"/>
      <c r="N641" s="159"/>
      <c r="O641" s="159"/>
      <c r="P641" s="159"/>
      <c r="Q641" s="159"/>
      <c r="R641" s="159"/>
      <c r="S641" s="159"/>
      <c r="T641" s="159"/>
      <c r="U641" s="159"/>
      <c r="V641" s="159"/>
      <c r="W641" s="159"/>
      <c r="X641" s="159"/>
      <c r="Y641" s="150"/>
      <c r="Z641" s="150"/>
      <c r="AA641" s="150"/>
      <c r="AB641" s="150"/>
      <c r="AC641" s="150"/>
      <c r="AD641" s="150"/>
      <c r="AE641" s="150"/>
      <c r="AF641" s="150"/>
      <c r="AG641" s="150" t="s">
        <v>228</v>
      </c>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row>
    <row r="642" spans="1:60" outlineLevel="1" x14ac:dyDescent="0.25">
      <c r="A642" s="157"/>
      <c r="B642" s="158"/>
      <c r="C642" s="301" t="s">
        <v>426</v>
      </c>
      <c r="D642" s="302"/>
      <c r="E642" s="302"/>
      <c r="F642" s="302"/>
      <c r="G642" s="302"/>
      <c r="H642" s="159"/>
      <c r="I642" s="159"/>
      <c r="J642" s="159"/>
      <c r="K642" s="159"/>
      <c r="L642" s="159"/>
      <c r="M642" s="159"/>
      <c r="N642" s="159"/>
      <c r="O642" s="159"/>
      <c r="P642" s="159"/>
      <c r="Q642" s="159"/>
      <c r="R642" s="159"/>
      <c r="S642" s="159"/>
      <c r="T642" s="159"/>
      <c r="U642" s="159"/>
      <c r="V642" s="159"/>
      <c r="W642" s="159"/>
      <c r="X642" s="159"/>
      <c r="Y642" s="150"/>
      <c r="Z642" s="150"/>
      <c r="AA642" s="150"/>
      <c r="AB642" s="150"/>
      <c r="AC642" s="150"/>
      <c r="AD642" s="150"/>
      <c r="AE642" s="150"/>
      <c r="AF642" s="150"/>
      <c r="AG642" s="150" t="s">
        <v>228</v>
      </c>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row>
    <row r="643" spans="1:60" outlineLevel="1" x14ac:dyDescent="0.25">
      <c r="A643" s="157"/>
      <c r="B643" s="158"/>
      <c r="C643" s="301" t="s">
        <v>1035</v>
      </c>
      <c r="D643" s="302"/>
      <c r="E643" s="302"/>
      <c r="F643" s="302"/>
      <c r="G643" s="302"/>
      <c r="H643" s="159"/>
      <c r="I643" s="159"/>
      <c r="J643" s="159"/>
      <c r="K643" s="159"/>
      <c r="L643" s="159"/>
      <c r="M643" s="159"/>
      <c r="N643" s="159"/>
      <c r="O643" s="159"/>
      <c r="P643" s="159"/>
      <c r="Q643" s="159"/>
      <c r="R643" s="159"/>
      <c r="S643" s="159"/>
      <c r="T643" s="159"/>
      <c r="U643" s="159"/>
      <c r="V643" s="159"/>
      <c r="W643" s="159"/>
      <c r="X643" s="159"/>
      <c r="Y643" s="150"/>
      <c r="Z643" s="150"/>
      <c r="AA643" s="150"/>
      <c r="AB643" s="150"/>
      <c r="AC643" s="150"/>
      <c r="AD643" s="150"/>
      <c r="AE643" s="150"/>
      <c r="AF643" s="150"/>
      <c r="AG643" s="150" t="s">
        <v>228</v>
      </c>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row>
    <row r="644" spans="1:60" outlineLevel="1" x14ac:dyDescent="0.25">
      <c r="A644" s="157"/>
      <c r="B644" s="158"/>
      <c r="C644" s="301" t="s">
        <v>1036</v>
      </c>
      <c r="D644" s="302"/>
      <c r="E644" s="302"/>
      <c r="F644" s="302"/>
      <c r="G644" s="302"/>
      <c r="H644" s="159"/>
      <c r="I644" s="159"/>
      <c r="J644" s="159"/>
      <c r="K644" s="159"/>
      <c r="L644" s="159"/>
      <c r="M644" s="159"/>
      <c r="N644" s="159"/>
      <c r="O644" s="159"/>
      <c r="P644" s="159"/>
      <c r="Q644" s="159"/>
      <c r="R644" s="159"/>
      <c r="S644" s="159"/>
      <c r="T644" s="159"/>
      <c r="U644" s="159"/>
      <c r="V644" s="159"/>
      <c r="W644" s="159"/>
      <c r="X644" s="159"/>
      <c r="Y644" s="150"/>
      <c r="Z644" s="150"/>
      <c r="AA644" s="150"/>
      <c r="AB644" s="150"/>
      <c r="AC644" s="150"/>
      <c r="AD644" s="150"/>
      <c r="AE644" s="150"/>
      <c r="AF644" s="150"/>
      <c r="AG644" s="150" t="s">
        <v>228</v>
      </c>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row>
    <row r="645" spans="1:60" outlineLevel="1" x14ac:dyDescent="0.25">
      <c r="A645" s="157"/>
      <c r="B645" s="158"/>
      <c r="C645" s="301" t="s">
        <v>1037</v>
      </c>
      <c r="D645" s="302"/>
      <c r="E645" s="302"/>
      <c r="F645" s="302"/>
      <c r="G645" s="302"/>
      <c r="H645" s="159"/>
      <c r="I645" s="159"/>
      <c r="J645" s="159"/>
      <c r="K645" s="159"/>
      <c r="L645" s="159"/>
      <c r="M645" s="159"/>
      <c r="N645" s="159"/>
      <c r="O645" s="159"/>
      <c r="P645" s="159"/>
      <c r="Q645" s="159"/>
      <c r="R645" s="159"/>
      <c r="S645" s="159"/>
      <c r="T645" s="159"/>
      <c r="U645" s="159"/>
      <c r="V645" s="159"/>
      <c r="W645" s="159"/>
      <c r="X645" s="159"/>
      <c r="Y645" s="150"/>
      <c r="Z645" s="150"/>
      <c r="AA645" s="150"/>
      <c r="AB645" s="150"/>
      <c r="AC645" s="150"/>
      <c r="AD645" s="150"/>
      <c r="AE645" s="150"/>
      <c r="AF645" s="150"/>
      <c r="AG645" s="150" t="s">
        <v>228</v>
      </c>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row>
    <row r="646" spans="1:60" outlineLevel="1" x14ac:dyDescent="0.25">
      <c r="A646" s="157"/>
      <c r="B646" s="158"/>
      <c r="C646" s="301" t="s">
        <v>1038</v>
      </c>
      <c r="D646" s="302"/>
      <c r="E646" s="302"/>
      <c r="F646" s="302"/>
      <c r="G646" s="302"/>
      <c r="H646" s="159"/>
      <c r="I646" s="159"/>
      <c r="J646" s="159"/>
      <c r="K646" s="159"/>
      <c r="L646" s="159"/>
      <c r="M646" s="159"/>
      <c r="N646" s="159"/>
      <c r="O646" s="159"/>
      <c r="P646" s="159"/>
      <c r="Q646" s="159"/>
      <c r="R646" s="159"/>
      <c r="S646" s="159"/>
      <c r="T646" s="159"/>
      <c r="U646" s="159"/>
      <c r="V646" s="159"/>
      <c r="W646" s="159"/>
      <c r="X646" s="159"/>
      <c r="Y646" s="150"/>
      <c r="Z646" s="150"/>
      <c r="AA646" s="150"/>
      <c r="AB646" s="150"/>
      <c r="AC646" s="150"/>
      <c r="AD646" s="150"/>
      <c r="AE646" s="150"/>
      <c r="AF646" s="150"/>
      <c r="AG646" s="150" t="s">
        <v>228</v>
      </c>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row>
    <row r="647" spans="1:60" outlineLevel="1" x14ac:dyDescent="0.25">
      <c r="A647" s="157"/>
      <c r="B647" s="158"/>
      <c r="C647" s="301" t="s">
        <v>1039</v>
      </c>
      <c r="D647" s="302"/>
      <c r="E647" s="302"/>
      <c r="F647" s="302"/>
      <c r="G647" s="302"/>
      <c r="H647" s="159"/>
      <c r="I647" s="159"/>
      <c r="J647" s="159"/>
      <c r="K647" s="159"/>
      <c r="L647" s="159"/>
      <c r="M647" s="159"/>
      <c r="N647" s="159"/>
      <c r="O647" s="159"/>
      <c r="P647" s="159"/>
      <c r="Q647" s="159"/>
      <c r="R647" s="159"/>
      <c r="S647" s="159"/>
      <c r="T647" s="159"/>
      <c r="U647" s="159"/>
      <c r="V647" s="159"/>
      <c r="W647" s="159"/>
      <c r="X647" s="159"/>
      <c r="Y647" s="150"/>
      <c r="Z647" s="150"/>
      <c r="AA647" s="150"/>
      <c r="AB647" s="150"/>
      <c r="AC647" s="150"/>
      <c r="AD647" s="150"/>
      <c r="AE647" s="150"/>
      <c r="AF647" s="150"/>
      <c r="AG647" s="150" t="s">
        <v>228</v>
      </c>
      <c r="AH647" s="150"/>
      <c r="AI647" s="150"/>
      <c r="AJ647" s="150"/>
      <c r="AK647" s="150"/>
      <c r="AL647" s="150"/>
      <c r="AM647" s="150"/>
      <c r="AN647" s="150"/>
      <c r="AO647" s="150"/>
      <c r="AP647" s="150"/>
      <c r="AQ647" s="150"/>
      <c r="AR647" s="150"/>
      <c r="AS647" s="150"/>
      <c r="AT647" s="150"/>
      <c r="AU647" s="150"/>
      <c r="AV647" s="150"/>
      <c r="AW647" s="150"/>
      <c r="AX647" s="150"/>
      <c r="AY647" s="150"/>
      <c r="AZ647" s="150"/>
      <c r="BA647" s="174" t="str">
        <f>C647</f>
        <v>- obkrytí bodových prostupů (např. nosičů, bleskosvodů, stožárů, komínových lávek, sněžníků, opěrek).</v>
      </c>
      <c r="BB647" s="150"/>
      <c r="BC647" s="150"/>
      <c r="BD647" s="150"/>
      <c r="BE647" s="150"/>
      <c r="BF647" s="150"/>
      <c r="BG647" s="150"/>
      <c r="BH647" s="150"/>
    </row>
    <row r="648" spans="1:60" outlineLevel="1" x14ac:dyDescent="0.25">
      <c r="A648" s="157"/>
      <c r="B648" s="158"/>
      <c r="C648" s="191" t="s">
        <v>835</v>
      </c>
      <c r="D648" s="189"/>
      <c r="E648" s="190">
        <v>225.6</v>
      </c>
      <c r="F648" s="159"/>
      <c r="G648" s="159"/>
      <c r="H648" s="159"/>
      <c r="I648" s="159"/>
      <c r="J648" s="159"/>
      <c r="K648" s="159"/>
      <c r="L648" s="159"/>
      <c r="M648" s="159"/>
      <c r="N648" s="159"/>
      <c r="O648" s="159"/>
      <c r="P648" s="159"/>
      <c r="Q648" s="159"/>
      <c r="R648" s="159"/>
      <c r="S648" s="159"/>
      <c r="T648" s="159"/>
      <c r="U648" s="159"/>
      <c r="V648" s="159"/>
      <c r="W648" s="159"/>
      <c r="X648" s="159"/>
      <c r="Y648" s="150"/>
      <c r="Z648" s="150"/>
      <c r="AA648" s="150"/>
      <c r="AB648" s="150"/>
      <c r="AC648" s="150"/>
      <c r="AD648" s="150"/>
      <c r="AE648" s="150"/>
      <c r="AF648" s="150"/>
      <c r="AG648" s="150" t="s">
        <v>334</v>
      </c>
      <c r="AH648" s="150">
        <v>0</v>
      </c>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row>
    <row r="649" spans="1:60" outlineLevel="1" x14ac:dyDescent="0.25">
      <c r="A649" s="181">
        <v>231</v>
      </c>
      <c r="B649" s="182" t="s">
        <v>1040</v>
      </c>
      <c r="C649" s="188" t="s">
        <v>2068</v>
      </c>
      <c r="D649" s="183" t="s">
        <v>318</v>
      </c>
      <c r="E649" s="184">
        <v>225.6</v>
      </c>
      <c r="F649" s="185">
        <f>H649+J649</f>
        <v>0</v>
      </c>
      <c r="G649" s="185">
        <f>ROUND(E649*F649,2)</f>
        <v>0</v>
      </c>
      <c r="H649" s="186"/>
      <c r="I649" s="185">
        <f>ROUND(E649*H649,2)</f>
        <v>0</v>
      </c>
      <c r="J649" s="186"/>
      <c r="K649" s="185">
        <f>ROUND(E649*J649,2)</f>
        <v>0</v>
      </c>
      <c r="L649" s="185">
        <v>15</v>
      </c>
      <c r="M649" s="187">
        <f>G649*(1+L649/100)</f>
        <v>0</v>
      </c>
      <c r="N649" s="159">
        <v>0</v>
      </c>
      <c r="O649" s="159">
        <f>ROUND(E649*N649,2)</f>
        <v>0</v>
      </c>
      <c r="P649" s="159">
        <v>0</v>
      </c>
      <c r="Q649" s="159">
        <f>ROUND(E649*P649,2)</f>
        <v>0</v>
      </c>
      <c r="R649" s="159"/>
      <c r="S649" s="159" t="s">
        <v>223</v>
      </c>
      <c r="T649" s="159" t="s">
        <v>224</v>
      </c>
      <c r="U649" s="159">
        <v>0.02</v>
      </c>
      <c r="V649" s="159">
        <f>ROUND(E649*U649,2)</f>
        <v>4.51</v>
      </c>
      <c r="W649" s="159"/>
      <c r="X649" s="159" t="s">
        <v>268</v>
      </c>
      <c r="Y649" s="150"/>
      <c r="Z649" s="150"/>
      <c r="AA649" s="150"/>
      <c r="AB649" s="150"/>
      <c r="AC649" s="150"/>
      <c r="AD649" s="150"/>
      <c r="AE649" s="150"/>
      <c r="AF649" s="150"/>
      <c r="AG649" s="150" t="s">
        <v>332</v>
      </c>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row>
    <row r="650" spans="1:60" ht="20.399999999999999" outlineLevel="1" x14ac:dyDescent="0.25">
      <c r="A650" s="167">
        <v>232</v>
      </c>
      <c r="B650" s="168" t="s">
        <v>1041</v>
      </c>
      <c r="C650" s="177" t="s">
        <v>1042</v>
      </c>
      <c r="D650" s="169" t="s">
        <v>288</v>
      </c>
      <c r="E650" s="170">
        <v>18.8</v>
      </c>
      <c r="F650" s="171">
        <f>H650+J650</f>
        <v>0</v>
      </c>
      <c r="G650" s="171">
        <f>ROUND(E650*F650,2)</f>
        <v>0</v>
      </c>
      <c r="H650" s="172"/>
      <c r="I650" s="171">
        <f>ROUND(E650*H650,2)</f>
        <v>0</v>
      </c>
      <c r="J650" s="172"/>
      <c r="K650" s="171">
        <f>ROUND(E650*J650,2)</f>
        <v>0</v>
      </c>
      <c r="L650" s="171">
        <v>15</v>
      </c>
      <c r="M650" s="173">
        <f>G650*(1+L650/100)</f>
        <v>0</v>
      </c>
      <c r="N650" s="159">
        <v>2.5600000000000002E-3</v>
      </c>
      <c r="O650" s="159">
        <f>ROUND(E650*N650,2)</f>
        <v>0.05</v>
      </c>
      <c r="P650" s="159">
        <v>0</v>
      </c>
      <c r="Q650" s="159">
        <f>ROUND(E650*P650,2)</f>
        <v>0</v>
      </c>
      <c r="R650" s="159"/>
      <c r="S650" s="159" t="s">
        <v>223</v>
      </c>
      <c r="T650" s="159" t="s">
        <v>224</v>
      </c>
      <c r="U650" s="159">
        <v>0.12</v>
      </c>
      <c r="V650" s="159">
        <f>ROUND(E650*U650,2)</f>
        <v>2.2599999999999998</v>
      </c>
      <c r="W650" s="159"/>
      <c r="X650" s="159" t="s">
        <v>268</v>
      </c>
      <c r="Y650" s="150"/>
      <c r="Z650" s="150"/>
      <c r="AA650" s="150"/>
      <c r="AB650" s="150"/>
      <c r="AC650" s="150"/>
      <c r="AD650" s="150"/>
      <c r="AE650" s="150"/>
      <c r="AF650" s="150"/>
      <c r="AG650" s="150" t="s">
        <v>332</v>
      </c>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row>
    <row r="651" spans="1:60" outlineLevel="1" x14ac:dyDescent="0.25">
      <c r="A651" s="157"/>
      <c r="B651" s="158"/>
      <c r="C651" s="287" t="s">
        <v>1043</v>
      </c>
      <c r="D651" s="288"/>
      <c r="E651" s="288"/>
      <c r="F651" s="288"/>
      <c r="G651" s="288"/>
      <c r="H651" s="159"/>
      <c r="I651" s="159"/>
      <c r="J651" s="159"/>
      <c r="K651" s="159"/>
      <c r="L651" s="159"/>
      <c r="M651" s="159"/>
      <c r="N651" s="159"/>
      <c r="O651" s="159"/>
      <c r="P651" s="159"/>
      <c r="Q651" s="159"/>
      <c r="R651" s="159"/>
      <c r="S651" s="159"/>
      <c r="T651" s="159"/>
      <c r="U651" s="159"/>
      <c r="V651" s="159"/>
      <c r="W651" s="159"/>
      <c r="X651" s="159"/>
      <c r="Y651" s="150"/>
      <c r="Z651" s="150"/>
      <c r="AA651" s="150"/>
      <c r="AB651" s="150"/>
      <c r="AC651" s="150"/>
      <c r="AD651" s="150"/>
      <c r="AE651" s="150"/>
      <c r="AF651" s="150"/>
      <c r="AG651" s="150" t="s">
        <v>228</v>
      </c>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row>
    <row r="652" spans="1:60" outlineLevel="1" x14ac:dyDescent="0.25">
      <c r="A652" s="181">
        <v>233</v>
      </c>
      <c r="B652" s="182" t="s">
        <v>1044</v>
      </c>
      <c r="C652" s="188" t="s">
        <v>1045</v>
      </c>
      <c r="D652" s="183" t="s">
        <v>342</v>
      </c>
      <c r="E652" s="184">
        <v>4.98651</v>
      </c>
      <c r="F652" s="185">
        <f>H652+J652</f>
        <v>0</v>
      </c>
      <c r="G652" s="185">
        <f>ROUND(E652*F652,2)</f>
        <v>0</v>
      </c>
      <c r="H652" s="186"/>
      <c r="I652" s="185">
        <f>ROUND(E652*H652,2)</f>
        <v>0</v>
      </c>
      <c r="J652" s="186"/>
      <c r="K652" s="185">
        <f>ROUND(E652*J652,2)</f>
        <v>0</v>
      </c>
      <c r="L652" s="185">
        <v>15</v>
      </c>
      <c r="M652" s="187">
        <f>G652*(1+L652/100)</f>
        <v>0</v>
      </c>
      <c r="N652" s="159">
        <v>0</v>
      </c>
      <c r="O652" s="159">
        <f>ROUND(E652*N652,2)</f>
        <v>0</v>
      </c>
      <c r="P652" s="159">
        <v>0</v>
      </c>
      <c r="Q652" s="159">
        <f>ROUND(E652*P652,2)</f>
        <v>0</v>
      </c>
      <c r="R652" s="159"/>
      <c r="S652" s="159" t="s">
        <v>223</v>
      </c>
      <c r="T652" s="159" t="s">
        <v>224</v>
      </c>
      <c r="U652" s="159">
        <v>2.3290000000000002</v>
      </c>
      <c r="V652" s="159">
        <f>ROUND(E652*U652,2)</f>
        <v>11.61</v>
      </c>
      <c r="W652" s="159"/>
      <c r="X652" s="159" t="s">
        <v>268</v>
      </c>
      <c r="Y652" s="150"/>
      <c r="Z652" s="150"/>
      <c r="AA652" s="150"/>
      <c r="AB652" s="150"/>
      <c r="AC652" s="150"/>
      <c r="AD652" s="150"/>
      <c r="AE652" s="150"/>
      <c r="AF652" s="150"/>
      <c r="AG652" s="150" t="s">
        <v>597</v>
      </c>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row>
    <row r="653" spans="1:60" x14ac:dyDescent="0.25">
      <c r="A653" s="161" t="s">
        <v>218</v>
      </c>
      <c r="B653" s="162" t="s">
        <v>171</v>
      </c>
      <c r="C653" s="176" t="s">
        <v>172</v>
      </c>
      <c r="D653" s="163"/>
      <c r="E653" s="164"/>
      <c r="F653" s="165"/>
      <c r="G653" s="165">
        <f>SUMIF(AG654:AG670,"&lt;&gt;NOR",G654:G670)</f>
        <v>0</v>
      </c>
      <c r="H653" s="165"/>
      <c r="I653" s="165">
        <f>SUM(I654:I670)</f>
        <v>0</v>
      </c>
      <c r="J653" s="165"/>
      <c r="K653" s="165">
        <f>SUM(K654:K670)</f>
        <v>0</v>
      </c>
      <c r="L653" s="165"/>
      <c r="M653" s="166">
        <f>SUM(M654:M670)</f>
        <v>0</v>
      </c>
      <c r="N653" s="160"/>
      <c r="O653" s="160">
        <f>SUM(O654:O670)</f>
        <v>0.08</v>
      </c>
      <c r="P653" s="160"/>
      <c r="Q653" s="160">
        <f>SUM(Q654:Q670)</f>
        <v>0</v>
      </c>
      <c r="R653" s="160"/>
      <c r="S653" s="160"/>
      <c r="T653" s="160"/>
      <c r="U653" s="160"/>
      <c r="V653" s="160">
        <f>SUM(V654:V670)</f>
        <v>53.24</v>
      </c>
      <c r="W653" s="160"/>
      <c r="X653" s="160"/>
      <c r="AG653" t="s">
        <v>219</v>
      </c>
    </row>
    <row r="654" spans="1:60" outlineLevel="1" x14ac:dyDescent="0.25">
      <c r="A654" s="167">
        <v>234</v>
      </c>
      <c r="B654" s="168" t="s">
        <v>1046</v>
      </c>
      <c r="C654" s="177" t="s">
        <v>1047</v>
      </c>
      <c r="D654" s="169" t="s">
        <v>288</v>
      </c>
      <c r="E654" s="170">
        <v>308.64999999999998</v>
      </c>
      <c r="F654" s="171">
        <f>H654+J654</f>
        <v>0</v>
      </c>
      <c r="G654" s="171">
        <f>ROUND(E654*F654,2)</f>
        <v>0</v>
      </c>
      <c r="H654" s="172"/>
      <c r="I654" s="171">
        <f>ROUND(E654*H654,2)</f>
        <v>0</v>
      </c>
      <c r="J654" s="172"/>
      <c r="K654" s="171">
        <f>ROUND(E654*J654,2)</f>
        <v>0</v>
      </c>
      <c r="L654" s="171">
        <v>15</v>
      </c>
      <c r="M654" s="173">
        <f>G654*(1+L654/100)</f>
        <v>0</v>
      </c>
      <c r="N654" s="159">
        <v>1.8000000000000001E-4</v>
      </c>
      <c r="O654" s="159">
        <f>ROUND(E654*N654,2)</f>
        <v>0.06</v>
      </c>
      <c r="P654" s="159">
        <v>0</v>
      </c>
      <c r="Q654" s="159">
        <f>ROUND(E654*P654,2)</f>
        <v>0</v>
      </c>
      <c r="R654" s="159"/>
      <c r="S654" s="159" t="s">
        <v>223</v>
      </c>
      <c r="T654" s="159" t="s">
        <v>224</v>
      </c>
      <c r="U654" s="159">
        <v>0.17249999999999999</v>
      </c>
      <c r="V654" s="159">
        <f>ROUND(E654*U654,2)</f>
        <v>53.24</v>
      </c>
      <c r="W654" s="159"/>
      <c r="X654" s="159" t="s">
        <v>268</v>
      </c>
      <c r="Y654" s="150"/>
      <c r="Z654" s="150"/>
      <c r="AA654" s="150"/>
      <c r="AB654" s="150"/>
      <c r="AC654" s="150"/>
      <c r="AD654" s="150"/>
      <c r="AE654" s="150"/>
      <c r="AF654" s="150"/>
      <c r="AG654" s="150" t="s">
        <v>332</v>
      </c>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row>
    <row r="655" spans="1:60" outlineLevel="1" x14ac:dyDescent="0.25">
      <c r="A655" s="157"/>
      <c r="B655" s="158"/>
      <c r="C655" s="191" t="s">
        <v>1048</v>
      </c>
      <c r="D655" s="189"/>
      <c r="E655" s="190">
        <v>125.05</v>
      </c>
      <c r="F655" s="159"/>
      <c r="G655" s="159"/>
      <c r="H655" s="159"/>
      <c r="I655" s="159"/>
      <c r="J655" s="159"/>
      <c r="K655" s="159"/>
      <c r="L655" s="159"/>
      <c r="M655" s="159"/>
      <c r="N655" s="159"/>
      <c r="O655" s="159"/>
      <c r="P655" s="159"/>
      <c r="Q655" s="159"/>
      <c r="R655" s="159"/>
      <c r="S655" s="159"/>
      <c r="T655" s="159"/>
      <c r="U655" s="159"/>
      <c r="V655" s="159"/>
      <c r="W655" s="159"/>
      <c r="X655" s="159"/>
      <c r="Y655" s="150"/>
      <c r="Z655" s="150"/>
      <c r="AA655" s="150"/>
      <c r="AB655" s="150"/>
      <c r="AC655" s="150"/>
      <c r="AD655" s="150"/>
      <c r="AE655" s="150"/>
      <c r="AF655" s="150"/>
      <c r="AG655" s="150" t="s">
        <v>334</v>
      </c>
      <c r="AH655" s="150">
        <v>0</v>
      </c>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row>
    <row r="656" spans="1:60" outlineLevel="1" x14ac:dyDescent="0.25">
      <c r="A656" s="157"/>
      <c r="B656" s="158"/>
      <c r="C656" s="191" t="s">
        <v>1049</v>
      </c>
      <c r="D656" s="189"/>
      <c r="E656" s="190">
        <v>183.6</v>
      </c>
      <c r="F656" s="159"/>
      <c r="G656" s="159"/>
      <c r="H656" s="159"/>
      <c r="I656" s="159"/>
      <c r="J656" s="159"/>
      <c r="K656" s="159"/>
      <c r="L656" s="159"/>
      <c r="M656" s="159"/>
      <c r="N656" s="159"/>
      <c r="O656" s="159"/>
      <c r="P656" s="159"/>
      <c r="Q656" s="159"/>
      <c r="R656" s="159"/>
      <c r="S656" s="159"/>
      <c r="T656" s="159"/>
      <c r="U656" s="159"/>
      <c r="V656" s="159"/>
      <c r="W656" s="159"/>
      <c r="X656" s="159"/>
      <c r="Y656" s="150"/>
      <c r="Z656" s="150"/>
      <c r="AA656" s="150"/>
      <c r="AB656" s="150"/>
      <c r="AC656" s="150"/>
      <c r="AD656" s="150"/>
      <c r="AE656" s="150"/>
      <c r="AF656" s="150"/>
      <c r="AG656" s="150" t="s">
        <v>334</v>
      </c>
      <c r="AH656" s="150">
        <v>0</v>
      </c>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row>
    <row r="657" spans="1:60" ht="30.6" outlineLevel="1" x14ac:dyDescent="0.25">
      <c r="A657" s="181">
        <v>235</v>
      </c>
      <c r="B657" s="182" t="s">
        <v>1050</v>
      </c>
      <c r="C657" s="188" t="s">
        <v>1051</v>
      </c>
      <c r="D657" s="183" t="s">
        <v>1052</v>
      </c>
      <c r="E657" s="184">
        <v>6</v>
      </c>
      <c r="F657" s="185">
        <f t="shared" ref="F657:F669" si="16">H657+J657</f>
        <v>0</v>
      </c>
      <c r="G657" s="185">
        <f t="shared" ref="G657:G669" si="17">ROUND(E657*F657,2)</f>
        <v>0</v>
      </c>
      <c r="H657" s="186"/>
      <c r="I657" s="185">
        <f t="shared" ref="I657:I669" si="18">ROUND(E657*H657,2)</f>
        <v>0</v>
      </c>
      <c r="J657" s="186"/>
      <c r="K657" s="185">
        <f t="shared" ref="K657:K669" si="19">ROUND(E657*J657,2)</f>
        <v>0</v>
      </c>
      <c r="L657" s="185">
        <v>15</v>
      </c>
      <c r="M657" s="187">
        <f t="shared" ref="M657:M669" si="20">G657*(1+L657/100)</f>
        <v>0</v>
      </c>
      <c r="N657" s="159">
        <v>0</v>
      </c>
      <c r="O657" s="159">
        <f t="shared" ref="O657:O669" si="21">ROUND(E657*N657,2)</f>
        <v>0</v>
      </c>
      <c r="P657" s="159">
        <v>0</v>
      </c>
      <c r="Q657" s="159">
        <f t="shared" ref="Q657:Q669" si="22">ROUND(E657*P657,2)</f>
        <v>0</v>
      </c>
      <c r="R657" s="159"/>
      <c r="S657" s="159" t="s">
        <v>267</v>
      </c>
      <c r="T657" s="159" t="s">
        <v>224</v>
      </c>
      <c r="U657" s="159">
        <v>0</v>
      </c>
      <c r="V657" s="159">
        <f t="shared" ref="V657:V669" si="23">ROUND(E657*U657,2)</f>
        <v>0</v>
      </c>
      <c r="W657" s="159"/>
      <c r="X657" s="159" t="s">
        <v>268</v>
      </c>
      <c r="Y657" s="150"/>
      <c r="Z657" s="150"/>
      <c r="AA657" s="150"/>
      <c r="AB657" s="150"/>
      <c r="AC657" s="150"/>
      <c r="AD657" s="150"/>
      <c r="AE657" s="150"/>
      <c r="AF657" s="150"/>
      <c r="AG657" s="150" t="s">
        <v>332</v>
      </c>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row>
    <row r="658" spans="1:60" ht="20.399999999999999" outlineLevel="1" x14ac:dyDescent="0.25">
      <c r="A658" s="181">
        <v>236</v>
      </c>
      <c r="B658" s="182" t="s">
        <v>1053</v>
      </c>
      <c r="C658" s="188" t="s">
        <v>1054</v>
      </c>
      <c r="D658" s="183" t="s">
        <v>1052</v>
      </c>
      <c r="E658" s="184">
        <v>3</v>
      </c>
      <c r="F658" s="185">
        <f t="shared" si="16"/>
        <v>0</v>
      </c>
      <c r="G658" s="185">
        <f t="shared" si="17"/>
        <v>0</v>
      </c>
      <c r="H658" s="186"/>
      <c r="I658" s="185">
        <f t="shared" si="18"/>
        <v>0</v>
      </c>
      <c r="J658" s="186"/>
      <c r="K658" s="185">
        <f t="shared" si="19"/>
        <v>0</v>
      </c>
      <c r="L658" s="185">
        <v>15</v>
      </c>
      <c r="M658" s="187">
        <f t="shared" si="20"/>
        <v>0</v>
      </c>
      <c r="N658" s="159">
        <v>0</v>
      </c>
      <c r="O658" s="159">
        <f t="shared" si="21"/>
        <v>0</v>
      </c>
      <c r="P658" s="159">
        <v>0</v>
      </c>
      <c r="Q658" s="159">
        <f t="shared" si="22"/>
        <v>0</v>
      </c>
      <c r="R658" s="159"/>
      <c r="S658" s="159" t="s">
        <v>267</v>
      </c>
      <c r="T658" s="159" t="s">
        <v>224</v>
      </c>
      <c r="U658" s="159">
        <v>0</v>
      </c>
      <c r="V658" s="159">
        <f t="shared" si="23"/>
        <v>0</v>
      </c>
      <c r="W658" s="159"/>
      <c r="X658" s="159" t="s">
        <v>268</v>
      </c>
      <c r="Y658" s="150"/>
      <c r="Z658" s="150"/>
      <c r="AA658" s="150"/>
      <c r="AB658" s="150"/>
      <c r="AC658" s="150"/>
      <c r="AD658" s="150"/>
      <c r="AE658" s="150"/>
      <c r="AF658" s="150"/>
      <c r="AG658" s="150" t="s">
        <v>597</v>
      </c>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row>
    <row r="659" spans="1:60" ht="20.399999999999999" outlineLevel="1" x14ac:dyDescent="0.25">
      <c r="A659" s="181">
        <v>237</v>
      </c>
      <c r="B659" s="182" t="s">
        <v>1055</v>
      </c>
      <c r="C659" s="188" t="s">
        <v>1056</v>
      </c>
      <c r="D659" s="183" t="s">
        <v>1052</v>
      </c>
      <c r="E659" s="184">
        <v>8</v>
      </c>
      <c r="F659" s="185">
        <f t="shared" si="16"/>
        <v>0</v>
      </c>
      <c r="G659" s="185">
        <f t="shared" si="17"/>
        <v>0</v>
      </c>
      <c r="H659" s="186"/>
      <c r="I659" s="185">
        <f t="shared" si="18"/>
        <v>0</v>
      </c>
      <c r="J659" s="186"/>
      <c r="K659" s="185">
        <f t="shared" si="19"/>
        <v>0</v>
      </c>
      <c r="L659" s="185">
        <v>15</v>
      </c>
      <c r="M659" s="187">
        <f t="shared" si="20"/>
        <v>0</v>
      </c>
      <c r="N659" s="159">
        <v>0</v>
      </c>
      <c r="O659" s="159">
        <f t="shared" si="21"/>
        <v>0</v>
      </c>
      <c r="P659" s="159">
        <v>0</v>
      </c>
      <c r="Q659" s="159">
        <f t="shared" si="22"/>
        <v>0</v>
      </c>
      <c r="R659" s="159"/>
      <c r="S659" s="159" t="s">
        <v>267</v>
      </c>
      <c r="T659" s="159" t="s">
        <v>224</v>
      </c>
      <c r="U659" s="159">
        <v>0</v>
      </c>
      <c r="V659" s="159">
        <f t="shared" si="23"/>
        <v>0</v>
      </c>
      <c r="W659" s="159"/>
      <c r="X659" s="159" t="s">
        <v>268</v>
      </c>
      <c r="Y659" s="150"/>
      <c r="Z659" s="150"/>
      <c r="AA659" s="150"/>
      <c r="AB659" s="150"/>
      <c r="AC659" s="150"/>
      <c r="AD659" s="150"/>
      <c r="AE659" s="150"/>
      <c r="AF659" s="150"/>
      <c r="AG659" s="150" t="s">
        <v>597</v>
      </c>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row>
    <row r="660" spans="1:60" ht="20.399999999999999" outlineLevel="1" x14ac:dyDescent="0.25">
      <c r="A660" s="181">
        <v>238</v>
      </c>
      <c r="B660" s="182" t="s">
        <v>1057</v>
      </c>
      <c r="C660" s="188" t="s">
        <v>1058</v>
      </c>
      <c r="D660" s="183" t="s">
        <v>1052</v>
      </c>
      <c r="E660" s="184">
        <v>6</v>
      </c>
      <c r="F660" s="185">
        <f t="shared" si="16"/>
        <v>0</v>
      </c>
      <c r="G660" s="185">
        <f t="shared" si="17"/>
        <v>0</v>
      </c>
      <c r="H660" s="186"/>
      <c r="I660" s="185">
        <f t="shared" si="18"/>
        <v>0</v>
      </c>
      <c r="J660" s="186"/>
      <c r="K660" s="185">
        <f t="shared" si="19"/>
        <v>0</v>
      </c>
      <c r="L660" s="185">
        <v>15</v>
      </c>
      <c r="M660" s="187">
        <f t="shared" si="20"/>
        <v>0</v>
      </c>
      <c r="N660" s="159">
        <v>0</v>
      </c>
      <c r="O660" s="159">
        <f t="shared" si="21"/>
        <v>0</v>
      </c>
      <c r="P660" s="159">
        <v>0</v>
      </c>
      <c r="Q660" s="159">
        <f t="shared" si="22"/>
        <v>0</v>
      </c>
      <c r="R660" s="159"/>
      <c r="S660" s="159" t="s">
        <v>267</v>
      </c>
      <c r="T660" s="159" t="s">
        <v>224</v>
      </c>
      <c r="U660" s="159">
        <v>0</v>
      </c>
      <c r="V660" s="159">
        <f t="shared" si="23"/>
        <v>0</v>
      </c>
      <c r="W660" s="159"/>
      <c r="X660" s="159" t="s">
        <v>268</v>
      </c>
      <c r="Y660" s="150"/>
      <c r="Z660" s="150"/>
      <c r="AA660" s="150"/>
      <c r="AB660" s="150"/>
      <c r="AC660" s="150"/>
      <c r="AD660" s="150"/>
      <c r="AE660" s="150"/>
      <c r="AF660" s="150"/>
      <c r="AG660" s="150" t="s">
        <v>597</v>
      </c>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row>
    <row r="661" spans="1:60" ht="30.6" outlineLevel="1" x14ac:dyDescent="0.25">
      <c r="A661" s="181">
        <v>239</v>
      </c>
      <c r="B661" s="182" t="s">
        <v>1059</v>
      </c>
      <c r="C661" s="188" t="s">
        <v>1060</v>
      </c>
      <c r="D661" s="183" t="s">
        <v>357</v>
      </c>
      <c r="E661" s="184">
        <v>1</v>
      </c>
      <c r="F661" s="185">
        <f t="shared" si="16"/>
        <v>0</v>
      </c>
      <c r="G661" s="185">
        <f t="shared" si="17"/>
        <v>0</v>
      </c>
      <c r="H661" s="186"/>
      <c r="I661" s="185">
        <f t="shared" si="18"/>
        <v>0</v>
      </c>
      <c r="J661" s="186"/>
      <c r="K661" s="185">
        <f t="shared" si="19"/>
        <v>0</v>
      </c>
      <c r="L661" s="185">
        <v>15</v>
      </c>
      <c r="M661" s="187">
        <f t="shared" si="20"/>
        <v>0</v>
      </c>
      <c r="N661" s="159">
        <v>0</v>
      </c>
      <c r="O661" s="159">
        <f t="shared" si="21"/>
        <v>0</v>
      </c>
      <c r="P661" s="159">
        <v>0</v>
      </c>
      <c r="Q661" s="159">
        <f t="shared" si="22"/>
        <v>0</v>
      </c>
      <c r="R661" s="159"/>
      <c r="S661" s="159" t="s">
        <v>267</v>
      </c>
      <c r="T661" s="159" t="s">
        <v>224</v>
      </c>
      <c r="U661" s="159">
        <v>0</v>
      </c>
      <c r="V661" s="159">
        <f t="shared" si="23"/>
        <v>0</v>
      </c>
      <c r="W661" s="159"/>
      <c r="X661" s="159" t="s">
        <v>268</v>
      </c>
      <c r="Y661" s="150"/>
      <c r="Z661" s="150"/>
      <c r="AA661" s="150"/>
      <c r="AB661" s="150"/>
      <c r="AC661" s="150"/>
      <c r="AD661" s="150"/>
      <c r="AE661" s="150"/>
      <c r="AF661" s="150"/>
      <c r="AG661" s="150" t="s">
        <v>597</v>
      </c>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row>
    <row r="662" spans="1:60" ht="20.399999999999999" outlineLevel="1" x14ac:dyDescent="0.25">
      <c r="A662" s="181">
        <v>240</v>
      </c>
      <c r="B662" s="182" t="s">
        <v>1061</v>
      </c>
      <c r="C662" s="188" t="s">
        <v>2070</v>
      </c>
      <c r="D662" s="183" t="s">
        <v>357</v>
      </c>
      <c r="E662" s="184">
        <v>2</v>
      </c>
      <c r="F662" s="185">
        <f t="shared" si="16"/>
        <v>0</v>
      </c>
      <c r="G662" s="185">
        <f t="shared" si="17"/>
        <v>0</v>
      </c>
      <c r="H662" s="186"/>
      <c r="I662" s="185">
        <f t="shared" si="18"/>
        <v>0</v>
      </c>
      <c r="J662" s="186"/>
      <c r="K662" s="185">
        <f t="shared" si="19"/>
        <v>0</v>
      </c>
      <c r="L662" s="185">
        <v>15</v>
      </c>
      <c r="M662" s="187">
        <f t="shared" si="20"/>
        <v>0</v>
      </c>
      <c r="N662" s="159">
        <v>0</v>
      </c>
      <c r="O662" s="159">
        <f t="shared" si="21"/>
        <v>0</v>
      </c>
      <c r="P662" s="159">
        <v>0</v>
      </c>
      <c r="Q662" s="159">
        <f t="shared" si="22"/>
        <v>0</v>
      </c>
      <c r="R662" s="159"/>
      <c r="S662" s="159" t="s">
        <v>267</v>
      </c>
      <c r="T662" s="159" t="s">
        <v>224</v>
      </c>
      <c r="U662" s="159">
        <v>0</v>
      </c>
      <c r="V662" s="159">
        <f t="shared" si="23"/>
        <v>0</v>
      </c>
      <c r="W662" s="159"/>
      <c r="X662" s="159" t="s">
        <v>268</v>
      </c>
      <c r="Y662" s="150"/>
      <c r="Z662" s="150"/>
      <c r="AA662" s="150"/>
      <c r="AB662" s="150"/>
      <c r="AC662" s="150"/>
      <c r="AD662" s="150"/>
      <c r="AE662" s="150"/>
      <c r="AF662" s="150"/>
      <c r="AG662" s="150" t="s">
        <v>269</v>
      </c>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row>
    <row r="663" spans="1:60" outlineLevel="1" x14ac:dyDescent="0.25">
      <c r="A663" s="181">
        <v>241</v>
      </c>
      <c r="B663" s="182" t="s">
        <v>1062</v>
      </c>
      <c r="C663" s="188" t="s">
        <v>1063</v>
      </c>
      <c r="D663" s="183" t="s">
        <v>315</v>
      </c>
      <c r="E663" s="184">
        <v>1</v>
      </c>
      <c r="F663" s="185">
        <f t="shared" si="16"/>
        <v>0</v>
      </c>
      <c r="G663" s="185">
        <f t="shared" si="17"/>
        <v>0</v>
      </c>
      <c r="H663" s="186"/>
      <c r="I663" s="185">
        <f t="shared" si="18"/>
        <v>0</v>
      </c>
      <c r="J663" s="186"/>
      <c r="K663" s="185">
        <f t="shared" si="19"/>
        <v>0</v>
      </c>
      <c r="L663" s="185">
        <v>15</v>
      </c>
      <c r="M663" s="187">
        <f t="shared" si="20"/>
        <v>0</v>
      </c>
      <c r="N663" s="159">
        <v>0</v>
      </c>
      <c r="O663" s="159">
        <f t="shared" si="21"/>
        <v>0</v>
      </c>
      <c r="P663" s="159">
        <v>0</v>
      </c>
      <c r="Q663" s="159">
        <f t="shared" si="22"/>
        <v>0</v>
      </c>
      <c r="R663" s="159"/>
      <c r="S663" s="159" t="s">
        <v>267</v>
      </c>
      <c r="T663" s="159" t="s">
        <v>224</v>
      </c>
      <c r="U663" s="159">
        <v>0</v>
      </c>
      <c r="V663" s="159">
        <f t="shared" si="23"/>
        <v>0</v>
      </c>
      <c r="W663" s="159"/>
      <c r="X663" s="159" t="s">
        <v>268</v>
      </c>
      <c r="Y663" s="150"/>
      <c r="Z663" s="150"/>
      <c r="AA663" s="150"/>
      <c r="AB663" s="150"/>
      <c r="AC663" s="150"/>
      <c r="AD663" s="150"/>
      <c r="AE663" s="150"/>
      <c r="AF663" s="150"/>
      <c r="AG663" s="150" t="s">
        <v>332</v>
      </c>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row>
    <row r="664" spans="1:60" outlineLevel="1" x14ac:dyDescent="0.25">
      <c r="A664" s="181">
        <v>242</v>
      </c>
      <c r="B664" s="182" t="s">
        <v>1064</v>
      </c>
      <c r="C664" s="188" t="s">
        <v>1065</v>
      </c>
      <c r="D664" s="183" t="s">
        <v>315</v>
      </c>
      <c r="E664" s="184">
        <v>1</v>
      </c>
      <c r="F664" s="185">
        <f t="shared" si="16"/>
        <v>0</v>
      </c>
      <c r="G664" s="185">
        <f t="shared" si="17"/>
        <v>0</v>
      </c>
      <c r="H664" s="186"/>
      <c r="I664" s="185">
        <f t="shared" si="18"/>
        <v>0</v>
      </c>
      <c r="J664" s="186"/>
      <c r="K664" s="185">
        <f t="shared" si="19"/>
        <v>0</v>
      </c>
      <c r="L664" s="185">
        <v>15</v>
      </c>
      <c r="M664" s="187">
        <f t="shared" si="20"/>
        <v>0</v>
      </c>
      <c r="N664" s="159">
        <v>0</v>
      </c>
      <c r="O664" s="159">
        <f t="shared" si="21"/>
        <v>0</v>
      </c>
      <c r="P664" s="159">
        <v>0</v>
      </c>
      <c r="Q664" s="159">
        <f t="shared" si="22"/>
        <v>0</v>
      </c>
      <c r="R664" s="159"/>
      <c r="S664" s="159" t="s">
        <v>267</v>
      </c>
      <c r="T664" s="159" t="s">
        <v>224</v>
      </c>
      <c r="U664" s="159">
        <v>0</v>
      </c>
      <c r="V664" s="159">
        <f t="shared" si="23"/>
        <v>0</v>
      </c>
      <c r="W664" s="159"/>
      <c r="X664" s="159" t="s">
        <v>268</v>
      </c>
      <c r="Y664" s="150"/>
      <c r="Z664" s="150"/>
      <c r="AA664" s="150"/>
      <c r="AB664" s="150"/>
      <c r="AC664" s="150"/>
      <c r="AD664" s="150"/>
      <c r="AE664" s="150"/>
      <c r="AF664" s="150"/>
      <c r="AG664" s="150" t="s">
        <v>332</v>
      </c>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row>
    <row r="665" spans="1:60" outlineLevel="1" x14ac:dyDescent="0.25">
      <c r="A665" s="181">
        <v>243</v>
      </c>
      <c r="B665" s="182" t="s">
        <v>1066</v>
      </c>
      <c r="C665" s="188" t="s">
        <v>1067</v>
      </c>
      <c r="D665" s="183" t="s">
        <v>315</v>
      </c>
      <c r="E665" s="184">
        <v>1</v>
      </c>
      <c r="F665" s="185">
        <f t="shared" si="16"/>
        <v>0</v>
      </c>
      <c r="G665" s="185">
        <f t="shared" si="17"/>
        <v>0</v>
      </c>
      <c r="H665" s="186"/>
      <c r="I665" s="185">
        <f t="shared" si="18"/>
        <v>0</v>
      </c>
      <c r="J665" s="186"/>
      <c r="K665" s="185">
        <f t="shared" si="19"/>
        <v>0</v>
      </c>
      <c r="L665" s="185">
        <v>15</v>
      </c>
      <c r="M665" s="187">
        <f t="shared" si="20"/>
        <v>0</v>
      </c>
      <c r="N665" s="159">
        <v>0</v>
      </c>
      <c r="O665" s="159">
        <f t="shared" si="21"/>
        <v>0</v>
      </c>
      <c r="P665" s="159">
        <v>0</v>
      </c>
      <c r="Q665" s="159">
        <f t="shared" si="22"/>
        <v>0</v>
      </c>
      <c r="R665" s="159"/>
      <c r="S665" s="159" t="s">
        <v>267</v>
      </c>
      <c r="T665" s="159" t="s">
        <v>224</v>
      </c>
      <c r="U665" s="159">
        <v>0</v>
      </c>
      <c r="V665" s="159">
        <f t="shared" si="23"/>
        <v>0</v>
      </c>
      <c r="W665" s="159"/>
      <c r="X665" s="159" t="s">
        <v>268</v>
      </c>
      <c r="Y665" s="150"/>
      <c r="Z665" s="150"/>
      <c r="AA665" s="150"/>
      <c r="AB665" s="150"/>
      <c r="AC665" s="150"/>
      <c r="AD665" s="150"/>
      <c r="AE665" s="150"/>
      <c r="AF665" s="150"/>
      <c r="AG665" s="150" t="s">
        <v>332</v>
      </c>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row>
    <row r="666" spans="1:60" outlineLevel="1" x14ac:dyDescent="0.25">
      <c r="A666" s="181">
        <v>244</v>
      </c>
      <c r="B666" s="182" t="s">
        <v>1068</v>
      </c>
      <c r="C666" s="188" t="s">
        <v>1069</v>
      </c>
      <c r="D666" s="183" t="s">
        <v>315</v>
      </c>
      <c r="E666" s="184">
        <v>1</v>
      </c>
      <c r="F666" s="185">
        <f t="shared" si="16"/>
        <v>0</v>
      </c>
      <c r="G666" s="185">
        <f t="shared" si="17"/>
        <v>0</v>
      </c>
      <c r="H666" s="186"/>
      <c r="I666" s="185">
        <f t="shared" si="18"/>
        <v>0</v>
      </c>
      <c r="J666" s="186"/>
      <c r="K666" s="185">
        <f t="shared" si="19"/>
        <v>0</v>
      </c>
      <c r="L666" s="185">
        <v>15</v>
      </c>
      <c r="M666" s="187">
        <f t="shared" si="20"/>
        <v>0</v>
      </c>
      <c r="N666" s="159">
        <v>0</v>
      </c>
      <c r="O666" s="159">
        <f t="shared" si="21"/>
        <v>0</v>
      </c>
      <c r="P666" s="159">
        <v>0</v>
      </c>
      <c r="Q666" s="159">
        <f t="shared" si="22"/>
        <v>0</v>
      </c>
      <c r="R666" s="159"/>
      <c r="S666" s="159" t="s">
        <v>267</v>
      </c>
      <c r="T666" s="159" t="s">
        <v>224</v>
      </c>
      <c r="U666" s="159">
        <v>0</v>
      </c>
      <c r="V666" s="159">
        <f t="shared" si="23"/>
        <v>0</v>
      </c>
      <c r="W666" s="159"/>
      <c r="X666" s="159" t="s">
        <v>268</v>
      </c>
      <c r="Y666" s="150"/>
      <c r="Z666" s="150"/>
      <c r="AA666" s="150"/>
      <c r="AB666" s="150"/>
      <c r="AC666" s="150"/>
      <c r="AD666" s="150"/>
      <c r="AE666" s="150"/>
      <c r="AF666" s="150"/>
      <c r="AG666" s="150" t="s">
        <v>332</v>
      </c>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row>
    <row r="667" spans="1:60" outlineLevel="1" x14ac:dyDescent="0.25">
      <c r="A667" s="181">
        <v>245</v>
      </c>
      <c r="B667" s="182" t="s">
        <v>1070</v>
      </c>
      <c r="C667" s="188" t="s">
        <v>1071</v>
      </c>
      <c r="D667" s="183" t="s">
        <v>315</v>
      </c>
      <c r="E667" s="184">
        <v>1</v>
      </c>
      <c r="F667" s="185">
        <f t="shared" si="16"/>
        <v>0</v>
      </c>
      <c r="G667" s="185">
        <f t="shared" si="17"/>
        <v>0</v>
      </c>
      <c r="H667" s="186"/>
      <c r="I667" s="185">
        <f t="shared" si="18"/>
        <v>0</v>
      </c>
      <c r="J667" s="186"/>
      <c r="K667" s="185">
        <f t="shared" si="19"/>
        <v>0</v>
      </c>
      <c r="L667" s="185">
        <v>15</v>
      </c>
      <c r="M667" s="187">
        <f t="shared" si="20"/>
        <v>0</v>
      </c>
      <c r="N667" s="159">
        <v>0</v>
      </c>
      <c r="O667" s="159">
        <f t="shared" si="21"/>
        <v>0</v>
      </c>
      <c r="P667" s="159">
        <v>0</v>
      </c>
      <c r="Q667" s="159">
        <f t="shared" si="22"/>
        <v>0</v>
      </c>
      <c r="R667" s="159"/>
      <c r="S667" s="159" t="s">
        <v>267</v>
      </c>
      <c r="T667" s="159" t="s">
        <v>224</v>
      </c>
      <c r="U667" s="159">
        <v>0</v>
      </c>
      <c r="V667" s="159">
        <f t="shared" si="23"/>
        <v>0</v>
      </c>
      <c r="W667" s="159"/>
      <c r="X667" s="159" t="s">
        <v>268</v>
      </c>
      <c r="Y667" s="150"/>
      <c r="Z667" s="150"/>
      <c r="AA667" s="150"/>
      <c r="AB667" s="150"/>
      <c r="AC667" s="150"/>
      <c r="AD667" s="150"/>
      <c r="AE667" s="150"/>
      <c r="AF667" s="150"/>
      <c r="AG667" s="150" t="s">
        <v>332</v>
      </c>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row>
    <row r="668" spans="1:60" outlineLevel="1" x14ac:dyDescent="0.25">
      <c r="A668" s="181">
        <v>246</v>
      </c>
      <c r="B668" s="182" t="s">
        <v>1072</v>
      </c>
      <c r="C668" s="188" t="s">
        <v>1073</v>
      </c>
      <c r="D668" s="183" t="s">
        <v>315</v>
      </c>
      <c r="E668" s="184">
        <v>1</v>
      </c>
      <c r="F668" s="185">
        <f t="shared" si="16"/>
        <v>0</v>
      </c>
      <c r="G668" s="185">
        <f t="shared" si="17"/>
        <v>0</v>
      </c>
      <c r="H668" s="186"/>
      <c r="I668" s="185">
        <f t="shared" si="18"/>
        <v>0</v>
      </c>
      <c r="J668" s="186"/>
      <c r="K668" s="185">
        <f t="shared" si="19"/>
        <v>0</v>
      </c>
      <c r="L668" s="185">
        <v>15</v>
      </c>
      <c r="M668" s="187">
        <f t="shared" si="20"/>
        <v>0</v>
      </c>
      <c r="N668" s="159">
        <v>0</v>
      </c>
      <c r="O668" s="159">
        <f t="shared" si="21"/>
        <v>0</v>
      </c>
      <c r="P668" s="159">
        <v>0</v>
      </c>
      <c r="Q668" s="159">
        <f t="shared" si="22"/>
        <v>0</v>
      </c>
      <c r="R668" s="159"/>
      <c r="S668" s="159" t="s">
        <v>267</v>
      </c>
      <c r="T668" s="159" t="s">
        <v>224</v>
      </c>
      <c r="U668" s="159">
        <v>0</v>
      </c>
      <c r="V668" s="159">
        <f t="shared" si="23"/>
        <v>0</v>
      </c>
      <c r="W668" s="159"/>
      <c r="X668" s="159" t="s">
        <v>268</v>
      </c>
      <c r="Y668" s="150"/>
      <c r="Z668" s="150"/>
      <c r="AA668" s="150"/>
      <c r="AB668" s="150"/>
      <c r="AC668" s="150"/>
      <c r="AD668" s="150"/>
      <c r="AE668" s="150"/>
      <c r="AF668" s="150"/>
      <c r="AG668" s="150" t="s">
        <v>332</v>
      </c>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row>
    <row r="669" spans="1:60" outlineLevel="1" x14ac:dyDescent="0.25">
      <c r="A669" s="181">
        <v>247</v>
      </c>
      <c r="B669" s="182" t="s">
        <v>2154</v>
      </c>
      <c r="C669" s="177" t="s">
        <v>2155</v>
      </c>
      <c r="D669" s="169" t="s">
        <v>318</v>
      </c>
      <c r="E669" s="170">
        <v>16.367999999999999</v>
      </c>
      <c r="F669" s="171">
        <f t="shared" si="16"/>
        <v>0</v>
      </c>
      <c r="G669" s="171">
        <f t="shared" si="17"/>
        <v>0</v>
      </c>
      <c r="H669" s="172"/>
      <c r="I669" s="171">
        <f t="shared" si="18"/>
        <v>0</v>
      </c>
      <c r="J669" s="172"/>
      <c r="K669" s="171">
        <f t="shared" si="19"/>
        <v>0</v>
      </c>
      <c r="L669" s="171">
        <v>15</v>
      </c>
      <c r="M669" s="173">
        <f t="shared" si="20"/>
        <v>0</v>
      </c>
      <c r="N669" s="159">
        <v>1.32E-3</v>
      </c>
      <c r="O669" s="159">
        <f t="shared" si="21"/>
        <v>0.02</v>
      </c>
      <c r="P669" s="159">
        <v>0</v>
      </c>
      <c r="Q669" s="159">
        <f t="shared" si="22"/>
        <v>0</v>
      </c>
      <c r="R669" s="159" t="s">
        <v>343</v>
      </c>
      <c r="S669" s="159" t="s">
        <v>1074</v>
      </c>
      <c r="T669" s="159" t="s">
        <v>224</v>
      </c>
      <c r="U669" s="159">
        <v>0</v>
      </c>
      <c r="V669" s="159">
        <f t="shared" si="23"/>
        <v>0</v>
      </c>
      <c r="W669" s="159"/>
      <c r="X669" s="159" t="s">
        <v>344</v>
      </c>
      <c r="Y669" s="150"/>
      <c r="Z669" s="150"/>
      <c r="AA669" s="150"/>
      <c r="AB669" s="150"/>
      <c r="AC669" s="150"/>
      <c r="AD669" s="150"/>
      <c r="AE669" s="150"/>
      <c r="AF669" s="150"/>
      <c r="AG669" s="150" t="s">
        <v>345</v>
      </c>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row>
    <row r="670" spans="1:60" outlineLevel="1" x14ac:dyDescent="0.25">
      <c r="A670" s="157"/>
      <c r="B670" s="158"/>
      <c r="C670" s="191" t="s">
        <v>2156</v>
      </c>
      <c r="D670" s="189"/>
      <c r="E670" s="190">
        <v>16.367999999999999</v>
      </c>
      <c r="F670" s="159"/>
      <c r="G670" s="159"/>
      <c r="H670" s="159"/>
      <c r="I670" s="159"/>
      <c r="J670" s="159"/>
      <c r="K670" s="159"/>
      <c r="L670" s="159"/>
      <c r="M670" s="159"/>
      <c r="N670" s="159"/>
      <c r="O670" s="159"/>
      <c r="P670" s="159"/>
      <c r="Q670" s="159"/>
      <c r="R670" s="159"/>
      <c r="S670" s="159"/>
      <c r="T670" s="159"/>
      <c r="U670" s="159"/>
      <c r="V670" s="159"/>
      <c r="W670" s="159"/>
      <c r="X670" s="159"/>
      <c r="Y670" s="150"/>
      <c r="Z670" s="150"/>
      <c r="AA670" s="150"/>
      <c r="AB670" s="150"/>
      <c r="AC670" s="150"/>
      <c r="AD670" s="150"/>
      <c r="AE670" s="150"/>
      <c r="AF670" s="150"/>
      <c r="AG670" s="150" t="s">
        <v>334</v>
      </c>
      <c r="AH670" s="150">
        <v>0</v>
      </c>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row>
    <row r="671" spans="1:60" x14ac:dyDescent="0.25">
      <c r="A671" s="161" t="s">
        <v>218</v>
      </c>
      <c r="B671" s="162" t="s">
        <v>173</v>
      </c>
      <c r="C671" s="176" t="s">
        <v>174</v>
      </c>
      <c r="D671" s="163"/>
      <c r="E671" s="164"/>
      <c r="F671" s="165"/>
      <c r="G671" s="165">
        <f>SUMIF(AG672:AG678,"&lt;&gt;NOR",G672:G678)</f>
        <v>0</v>
      </c>
      <c r="H671" s="165"/>
      <c r="I671" s="165">
        <f>SUM(I672:I678)</f>
        <v>0</v>
      </c>
      <c r="J671" s="165"/>
      <c r="K671" s="165">
        <f>SUM(K672:K678)</f>
        <v>0</v>
      </c>
      <c r="L671" s="165"/>
      <c r="M671" s="166">
        <f>SUM(M672:M678)</f>
        <v>0</v>
      </c>
      <c r="N671" s="160"/>
      <c r="O671" s="160">
        <f>SUM(O672:O678)</f>
        <v>0</v>
      </c>
      <c r="P671" s="160"/>
      <c r="Q671" s="160">
        <f>SUM(Q672:Q678)</f>
        <v>0</v>
      </c>
      <c r="R671" s="160"/>
      <c r="S671" s="160"/>
      <c r="T671" s="160"/>
      <c r="U671" s="160"/>
      <c r="V671" s="160">
        <f>SUM(V672:V678)</f>
        <v>0</v>
      </c>
      <c r="W671" s="160"/>
      <c r="X671" s="160"/>
      <c r="AG671" t="s">
        <v>219</v>
      </c>
    </row>
    <row r="672" spans="1:60" ht="20.399999999999999" outlineLevel="1" x14ac:dyDescent="0.25">
      <c r="A672" s="181">
        <v>248</v>
      </c>
      <c r="B672" s="182" t="s">
        <v>1075</v>
      </c>
      <c r="C672" s="188" t="s">
        <v>1076</v>
      </c>
      <c r="D672" s="183" t="s">
        <v>315</v>
      </c>
      <c r="E672" s="184">
        <v>1</v>
      </c>
      <c r="F672" s="185">
        <f t="shared" ref="F672:F678" si="24">H672+J672</f>
        <v>0</v>
      </c>
      <c r="G672" s="185">
        <f t="shared" ref="G672:G678" si="25">ROUND(E672*F672,2)</f>
        <v>0</v>
      </c>
      <c r="H672" s="186"/>
      <c r="I672" s="185">
        <f t="shared" ref="I672:I678" si="26">ROUND(E672*H672,2)</f>
        <v>0</v>
      </c>
      <c r="J672" s="186"/>
      <c r="K672" s="185">
        <f t="shared" ref="K672:K678" si="27">ROUND(E672*J672,2)</f>
        <v>0</v>
      </c>
      <c r="L672" s="185">
        <v>15</v>
      </c>
      <c r="M672" s="187">
        <f t="shared" ref="M672:M678" si="28">G672*(1+L672/100)</f>
        <v>0</v>
      </c>
      <c r="N672" s="159">
        <v>0</v>
      </c>
      <c r="O672" s="159">
        <f t="shared" ref="O672:O678" si="29">ROUND(E672*N672,2)</f>
        <v>0</v>
      </c>
      <c r="P672" s="159">
        <v>0</v>
      </c>
      <c r="Q672" s="159">
        <f t="shared" ref="Q672:Q678" si="30">ROUND(E672*P672,2)</f>
        <v>0</v>
      </c>
      <c r="R672" s="159"/>
      <c r="S672" s="159" t="s">
        <v>267</v>
      </c>
      <c r="T672" s="159" t="s">
        <v>224</v>
      </c>
      <c r="U672" s="159">
        <v>0</v>
      </c>
      <c r="V672" s="159">
        <f t="shared" ref="V672:V678" si="31">ROUND(E672*U672,2)</f>
        <v>0</v>
      </c>
      <c r="W672" s="159"/>
      <c r="X672" s="159" t="s">
        <v>268</v>
      </c>
      <c r="Y672" s="150"/>
      <c r="Z672" s="150"/>
      <c r="AA672" s="150"/>
      <c r="AB672" s="150"/>
      <c r="AC672" s="150"/>
      <c r="AD672" s="150"/>
      <c r="AE672" s="150"/>
      <c r="AF672" s="150"/>
      <c r="AG672" s="150" t="s">
        <v>597</v>
      </c>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row>
    <row r="673" spans="1:60" ht="20.399999999999999" outlineLevel="1" x14ac:dyDescent="0.25">
      <c r="A673" s="181">
        <v>249</v>
      </c>
      <c r="B673" s="182" t="s">
        <v>1077</v>
      </c>
      <c r="C673" s="188" t="s">
        <v>1078</v>
      </c>
      <c r="D673" s="183" t="s">
        <v>357</v>
      </c>
      <c r="E673" s="184">
        <v>1</v>
      </c>
      <c r="F673" s="185">
        <f t="shared" si="24"/>
        <v>0</v>
      </c>
      <c r="G673" s="185">
        <f t="shared" si="25"/>
        <v>0</v>
      </c>
      <c r="H673" s="186"/>
      <c r="I673" s="185">
        <f t="shared" si="26"/>
        <v>0</v>
      </c>
      <c r="J673" s="186"/>
      <c r="K673" s="185">
        <f t="shared" si="27"/>
        <v>0</v>
      </c>
      <c r="L673" s="185">
        <v>15</v>
      </c>
      <c r="M673" s="187">
        <f t="shared" si="28"/>
        <v>0</v>
      </c>
      <c r="N673" s="159">
        <v>0</v>
      </c>
      <c r="O673" s="159">
        <f t="shared" si="29"/>
        <v>0</v>
      </c>
      <c r="P673" s="159">
        <v>0</v>
      </c>
      <c r="Q673" s="159">
        <f t="shared" si="30"/>
        <v>0</v>
      </c>
      <c r="R673" s="159"/>
      <c r="S673" s="159" t="s">
        <v>267</v>
      </c>
      <c r="T673" s="159" t="s">
        <v>224</v>
      </c>
      <c r="U673" s="159">
        <v>0</v>
      </c>
      <c r="V673" s="159">
        <f t="shared" si="31"/>
        <v>0</v>
      </c>
      <c r="W673" s="159"/>
      <c r="X673" s="159" t="s">
        <v>268</v>
      </c>
      <c r="Y673" s="150"/>
      <c r="Z673" s="150"/>
      <c r="AA673" s="150"/>
      <c r="AB673" s="150"/>
      <c r="AC673" s="150"/>
      <c r="AD673" s="150"/>
      <c r="AE673" s="150"/>
      <c r="AF673" s="150"/>
      <c r="AG673" s="150" t="s">
        <v>597</v>
      </c>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row>
    <row r="674" spans="1:60" ht="20.399999999999999" outlineLevel="1" x14ac:dyDescent="0.25">
      <c r="A674" s="181">
        <v>250</v>
      </c>
      <c r="B674" s="182" t="s">
        <v>1079</v>
      </c>
      <c r="C674" s="188" t="s">
        <v>1080</v>
      </c>
      <c r="D674" s="183" t="s">
        <v>400</v>
      </c>
      <c r="E674" s="184">
        <v>6</v>
      </c>
      <c r="F674" s="185">
        <f t="shared" si="24"/>
        <v>0</v>
      </c>
      <c r="G674" s="185">
        <f t="shared" si="25"/>
        <v>0</v>
      </c>
      <c r="H674" s="186"/>
      <c r="I674" s="185">
        <f t="shared" si="26"/>
        <v>0</v>
      </c>
      <c r="J674" s="186"/>
      <c r="K674" s="185">
        <f t="shared" si="27"/>
        <v>0</v>
      </c>
      <c r="L674" s="185">
        <v>15</v>
      </c>
      <c r="M674" s="187">
        <f t="shared" si="28"/>
        <v>0</v>
      </c>
      <c r="N674" s="159">
        <v>0</v>
      </c>
      <c r="O674" s="159">
        <f t="shared" si="29"/>
        <v>0</v>
      </c>
      <c r="P674" s="159">
        <v>0</v>
      </c>
      <c r="Q674" s="159">
        <f t="shared" si="30"/>
        <v>0</v>
      </c>
      <c r="R674" s="159"/>
      <c r="S674" s="159" t="s">
        <v>267</v>
      </c>
      <c r="T674" s="159" t="s">
        <v>224</v>
      </c>
      <c r="U674" s="159">
        <v>0</v>
      </c>
      <c r="V674" s="159">
        <f t="shared" si="31"/>
        <v>0</v>
      </c>
      <c r="W674" s="159"/>
      <c r="X674" s="159" t="s">
        <v>268</v>
      </c>
      <c r="Y674" s="150"/>
      <c r="Z674" s="150"/>
      <c r="AA674" s="150"/>
      <c r="AB674" s="150"/>
      <c r="AC674" s="150"/>
      <c r="AD674" s="150"/>
      <c r="AE674" s="150"/>
      <c r="AF674" s="150"/>
      <c r="AG674" s="150" t="s">
        <v>597</v>
      </c>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row>
    <row r="675" spans="1:60" ht="20.399999999999999" outlineLevel="1" x14ac:dyDescent="0.25">
      <c r="A675" s="181">
        <v>252</v>
      </c>
      <c r="B675" s="182" t="s">
        <v>1081</v>
      </c>
      <c r="C675" s="188" t="s">
        <v>1082</v>
      </c>
      <c r="D675" s="183" t="s">
        <v>357</v>
      </c>
      <c r="E675" s="184">
        <v>1</v>
      </c>
      <c r="F675" s="185">
        <f t="shared" si="24"/>
        <v>0</v>
      </c>
      <c r="G675" s="185">
        <f t="shared" si="25"/>
        <v>0</v>
      </c>
      <c r="H675" s="186"/>
      <c r="I675" s="185">
        <f t="shared" si="26"/>
        <v>0</v>
      </c>
      <c r="J675" s="186"/>
      <c r="K675" s="185">
        <f t="shared" si="27"/>
        <v>0</v>
      </c>
      <c r="L675" s="185">
        <v>15</v>
      </c>
      <c r="M675" s="187">
        <f t="shared" si="28"/>
        <v>0</v>
      </c>
      <c r="N675" s="159">
        <v>0</v>
      </c>
      <c r="O675" s="159">
        <f t="shared" si="29"/>
        <v>0</v>
      </c>
      <c r="P675" s="159">
        <v>0</v>
      </c>
      <c r="Q675" s="159">
        <f t="shared" si="30"/>
        <v>0</v>
      </c>
      <c r="R675" s="159"/>
      <c r="S675" s="159" t="s">
        <v>267</v>
      </c>
      <c r="T675" s="159" t="s">
        <v>224</v>
      </c>
      <c r="U675" s="159">
        <v>0</v>
      </c>
      <c r="V675" s="159">
        <f t="shared" si="31"/>
        <v>0</v>
      </c>
      <c r="W675" s="159"/>
      <c r="X675" s="159" t="s">
        <v>268</v>
      </c>
      <c r="Y675" s="150"/>
      <c r="Z675" s="150"/>
      <c r="AA675" s="150"/>
      <c r="AB675" s="150"/>
      <c r="AC675" s="150"/>
      <c r="AD675" s="150"/>
      <c r="AE675" s="150"/>
      <c r="AF675" s="150"/>
      <c r="AG675" s="150" t="s">
        <v>597</v>
      </c>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row>
    <row r="676" spans="1:60" ht="20.399999999999999" outlineLevel="1" x14ac:dyDescent="0.25">
      <c r="A676" s="181">
        <v>253</v>
      </c>
      <c r="B676" s="182" t="s">
        <v>1083</v>
      </c>
      <c r="C676" s="188" t="s">
        <v>1084</v>
      </c>
      <c r="D676" s="183" t="s">
        <v>1052</v>
      </c>
      <c r="E676" s="184">
        <v>6</v>
      </c>
      <c r="F676" s="185">
        <f t="shared" si="24"/>
        <v>0</v>
      </c>
      <c r="G676" s="185">
        <f t="shared" si="25"/>
        <v>0</v>
      </c>
      <c r="H676" s="186"/>
      <c r="I676" s="185">
        <f t="shared" si="26"/>
        <v>0</v>
      </c>
      <c r="J676" s="186"/>
      <c r="K676" s="185">
        <f t="shared" si="27"/>
        <v>0</v>
      </c>
      <c r="L676" s="185">
        <v>15</v>
      </c>
      <c r="M676" s="187">
        <f t="shared" si="28"/>
        <v>0</v>
      </c>
      <c r="N676" s="159">
        <v>0</v>
      </c>
      <c r="O676" s="159">
        <f t="shared" si="29"/>
        <v>0</v>
      </c>
      <c r="P676" s="159">
        <v>0</v>
      </c>
      <c r="Q676" s="159">
        <f t="shared" si="30"/>
        <v>0</v>
      </c>
      <c r="R676" s="159"/>
      <c r="S676" s="159" t="s">
        <v>267</v>
      </c>
      <c r="T676" s="159" t="s">
        <v>224</v>
      </c>
      <c r="U676" s="159">
        <v>0</v>
      </c>
      <c r="V676" s="159">
        <f t="shared" si="31"/>
        <v>0</v>
      </c>
      <c r="W676" s="159"/>
      <c r="X676" s="159" t="s">
        <v>268</v>
      </c>
      <c r="Y676" s="150"/>
      <c r="Z676" s="150"/>
      <c r="AA676" s="150"/>
      <c r="AB676" s="150"/>
      <c r="AC676" s="150"/>
      <c r="AD676" s="150"/>
      <c r="AE676" s="150"/>
      <c r="AF676" s="150"/>
      <c r="AG676" s="150" t="s">
        <v>332</v>
      </c>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row>
    <row r="677" spans="1:60" ht="20.399999999999999" outlineLevel="1" x14ac:dyDescent="0.25">
      <c r="A677" s="181">
        <v>254</v>
      </c>
      <c r="B677" s="182" t="s">
        <v>1085</v>
      </c>
      <c r="C677" s="188" t="s">
        <v>1086</v>
      </c>
      <c r="D677" s="183" t="s">
        <v>1052</v>
      </c>
      <c r="E677" s="184">
        <v>1</v>
      </c>
      <c r="F677" s="185">
        <f t="shared" si="24"/>
        <v>0</v>
      </c>
      <c r="G677" s="185">
        <f t="shared" si="25"/>
        <v>0</v>
      </c>
      <c r="H677" s="186"/>
      <c r="I677" s="185">
        <f t="shared" si="26"/>
        <v>0</v>
      </c>
      <c r="J677" s="186"/>
      <c r="K677" s="185">
        <f t="shared" si="27"/>
        <v>0</v>
      </c>
      <c r="L677" s="185">
        <v>15</v>
      </c>
      <c r="M677" s="187">
        <f t="shared" si="28"/>
        <v>0</v>
      </c>
      <c r="N677" s="159">
        <v>0</v>
      </c>
      <c r="O677" s="159">
        <f t="shared" si="29"/>
        <v>0</v>
      </c>
      <c r="P677" s="159">
        <v>0</v>
      </c>
      <c r="Q677" s="159">
        <f t="shared" si="30"/>
        <v>0</v>
      </c>
      <c r="R677" s="159"/>
      <c r="S677" s="159" t="s">
        <v>267</v>
      </c>
      <c r="T677" s="159" t="s">
        <v>224</v>
      </c>
      <c r="U677" s="159">
        <v>0</v>
      </c>
      <c r="V677" s="159">
        <f t="shared" si="31"/>
        <v>0</v>
      </c>
      <c r="W677" s="159"/>
      <c r="X677" s="159" t="s">
        <v>268</v>
      </c>
      <c r="Y677" s="150"/>
      <c r="Z677" s="150"/>
      <c r="AA677" s="150"/>
      <c r="AB677" s="150"/>
      <c r="AC677" s="150"/>
      <c r="AD677" s="150"/>
      <c r="AE677" s="150"/>
      <c r="AF677" s="150"/>
      <c r="AG677" s="150" t="s">
        <v>332</v>
      </c>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row>
    <row r="678" spans="1:60" ht="20.399999999999999" outlineLevel="1" x14ac:dyDescent="0.25">
      <c r="A678" s="181">
        <v>255</v>
      </c>
      <c r="B678" s="182" t="s">
        <v>1087</v>
      </c>
      <c r="C678" s="188" t="s">
        <v>1088</v>
      </c>
      <c r="D678" s="183" t="s">
        <v>1052</v>
      </c>
      <c r="E678" s="184">
        <v>1</v>
      </c>
      <c r="F678" s="185">
        <f t="shared" si="24"/>
        <v>0</v>
      </c>
      <c r="G678" s="185">
        <f t="shared" si="25"/>
        <v>0</v>
      </c>
      <c r="H678" s="186"/>
      <c r="I678" s="185">
        <f t="shared" si="26"/>
        <v>0</v>
      </c>
      <c r="J678" s="186"/>
      <c r="K678" s="185">
        <f t="shared" si="27"/>
        <v>0</v>
      </c>
      <c r="L678" s="185">
        <v>15</v>
      </c>
      <c r="M678" s="187">
        <f t="shared" si="28"/>
        <v>0</v>
      </c>
      <c r="N678" s="159">
        <v>0</v>
      </c>
      <c r="O678" s="159">
        <f t="shared" si="29"/>
        <v>0</v>
      </c>
      <c r="P678" s="159">
        <v>0</v>
      </c>
      <c r="Q678" s="159">
        <f t="shared" si="30"/>
        <v>0</v>
      </c>
      <c r="R678" s="159"/>
      <c r="S678" s="159" t="s">
        <v>267</v>
      </c>
      <c r="T678" s="159" t="s">
        <v>224</v>
      </c>
      <c r="U678" s="159">
        <v>0</v>
      </c>
      <c r="V678" s="159">
        <f t="shared" si="31"/>
        <v>0</v>
      </c>
      <c r="W678" s="159"/>
      <c r="X678" s="159" t="s">
        <v>268</v>
      </c>
      <c r="Y678" s="150"/>
      <c r="Z678" s="150"/>
      <c r="AA678" s="150"/>
      <c r="AB678" s="150"/>
      <c r="AC678" s="150"/>
      <c r="AD678" s="150"/>
      <c r="AE678" s="150"/>
      <c r="AF678" s="150"/>
      <c r="AG678" s="150" t="s">
        <v>332</v>
      </c>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row>
    <row r="679" spans="1:60" x14ac:dyDescent="0.25">
      <c r="A679" s="161" t="s">
        <v>218</v>
      </c>
      <c r="B679" s="162" t="s">
        <v>175</v>
      </c>
      <c r="C679" s="176" t="s">
        <v>176</v>
      </c>
      <c r="D679" s="163"/>
      <c r="E679" s="164"/>
      <c r="F679" s="165"/>
      <c r="G679" s="165">
        <f>SUMIF(AG680:AG715,"&lt;&gt;NOR",G680:G715)</f>
        <v>0</v>
      </c>
      <c r="H679" s="165"/>
      <c r="I679" s="165">
        <f>SUM(I680:I715)</f>
        <v>0</v>
      </c>
      <c r="J679" s="165"/>
      <c r="K679" s="165">
        <f>SUM(K680:K715)</f>
        <v>0</v>
      </c>
      <c r="L679" s="165"/>
      <c r="M679" s="166">
        <f>SUM(M680:M715)</f>
        <v>0</v>
      </c>
      <c r="N679" s="160"/>
      <c r="O679" s="160">
        <f>SUM(O680:O715)</f>
        <v>4.2700000000000005</v>
      </c>
      <c r="P679" s="160"/>
      <c r="Q679" s="160">
        <f>SUM(Q680:Q715)</f>
        <v>0</v>
      </c>
      <c r="R679" s="160"/>
      <c r="S679" s="160"/>
      <c r="T679" s="160"/>
      <c r="U679" s="160"/>
      <c r="V679" s="160">
        <f>SUM(V680:V715)</f>
        <v>177.84</v>
      </c>
      <c r="W679" s="160"/>
      <c r="X679" s="160"/>
      <c r="AG679" t="s">
        <v>219</v>
      </c>
    </row>
    <row r="680" spans="1:60" ht="20.399999999999999" outlineLevel="1" x14ac:dyDescent="0.25">
      <c r="A680" s="167">
        <v>256</v>
      </c>
      <c r="B680" s="168" t="s">
        <v>1089</v>
      </c>
      <c r="C680" s="177" t="s">
        <v>1090</v>
      </c>
      <c r="D680" s="169" t="s">
        <v>318</v>
      </c>
      <c r="E680" s="170">
        <v>31</v>
      </c>
      <c r="F680" s="171">
        <f>H680+J680</f>
        <v>0</v>
      </c>
      <c r="G680" s="171">
        <f>ROUND(E680*F680,2)</f>
        <v>0</v>
      </c>
      <c r="H680" s="172"/>
      <c r="I680" s="171">
        <f>ROUND(E680*H680,2)</f>
        <v>0</v>
      </c>
      <c r="J680" s="172"/>
      <c r="K680" s="171">
        <f>ROUND(E680*J680,2)</f>
        <v>0</v>
      </c>
      <c r="L680" s="171">
        <v>15</v>
      </c>
      <c r="M680" s="173">
        <f>G680*(1+L680/100)</f>
        <v>0</v>
      </c>
      <c r="N680" s="159">
        <v>4.7299999999999998E-3</v>
      </c>
      <c r="O680" s="159">
        <f>ROUND(E680*N680,2)</f>
        <v>0.15</v>
      </c>
      <c r="P680" s="159">
        <v>0</v>
      </c>
      <c r="Q680" s="159">
        <f>ROUND(E680*P680,2)</f>
        <v>0</v>
      </c>
      <c r="R680" s="159"/>
      <c r="S680" s="159" t="s">
        <v>223</v>
      </c>
      <c r="T680" s="159" t="s">
        <v>224</v>
      </c>
      <c r="U680" s="159">
        <v>0.38500000000000001</v>
      </c>
      <c r="V680" s="159">
        <f>ROUND(E680*U680,2)</f>
        <v>11.94</v>
      </c>
      <c r="W680" s="159"/>
      <c r="X680" s="159" t="s">
        <v>268</v>
      </c>
      <c r="Y680" s="150"/>
      <c r="Z680" s="150"/>
      <c r="AA680" s="150"/>
      <c r="AB680" s="150"/>
      <c r="AC680" s="150"/>
      <c r="AD680" s="150"/>
      <c r="AE680" s="150"/>
      <c r="AF680" s="150"/>
      <c r="AG680" s="150" t="s">
        <v>597</v>
      </c>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row>
    <row r="681" spans="1:60" outlineLevel="1" x14ac:dyDescent="0.25">
      <c r="A681" s="157"/>
      <c r="B681" s="158"/>
      <c r="C681" s="191" t="s">
        <v>1091</v>
      </c>
      <c r="D681" s="189"/>
      <c r="E681" s="190">
        <v>12.8</v>
      </c>
      <c r="F681" s="159"/>
      <c r="G681" s="159"/>
      <c r="H681" s="159"/>
      <c r="I681" s="159"/>
      <c r="J681" s="159"/>
      <c r="K681" s="159"/>
      <c r="L681" s="159"/>
      <c r="M681" s="159"/>
      <c r="N681" s="159"/>
      <c r="O681" s="159"/>
      <c r="P681" s="159"/>
      <c r="Q681" s="159"/>
      <c r="R681" s="159"/>
      <c r="S681" s="159"/>
      <c r="T681" s="159"/>
      <c r="U681" s="159"/>
      <c r="V681" s="159"/>
      <c r="W681" s="159"/>
      <c r="X681" s="159"/>
      <c r="Y681" s="150"/>
      <c r="Z681" s="150"/>
      <c r="AA681" s="150"/>
      <c r="AB681" s="150"/>
      <c r="AC681" s="150"/>
      <c r="AD681" s="150"/>
      <c r="AE681" s="150"/>
      <c r="AF681" s="150"/>
      <c r="AG681" s="150" t="s">
        <v>334</v>
      </c>
      <c r="AH681" s="150">
        <v>0</v>
      </c>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row>
    <row r="682" spans="1:60" outlineLevel="1" x14ac:dyDescent="0.25">
      <c r="A682" s="157"/>
      <c r="B682" s="158"/>
      <c r="C682" s="191" t="s">
        <v>1092</v>
      </c>
      <c r="D682" s="189"/>
      <c r="E682" s="190">
        <v>18.2</v>
      </c>
      <c r="F682" s="159"/>
      <c r="G682" s="159"/>
      <c r="H682" s="159"/>
      <c r="I682" s="159"/>
      <c r="J682" s="159"/>
      <c r="K682" s="159"/>
      <c r="L682" s="159"/>
      <c r="M682" s="159"/>
      <c r="N682" s="159"/>
      <c r="O682" s="159"/>
      <c r="P682" s="159"/>
      <c r="Q682" s="159"/>
      <c r="R682" s="159"/>
      <c r="S682" s="159"/>
      <c r="T682" s="159"/>
      <c r="U682" s="159"/>
      <c r="V682" s="159"/>
      <c r="W682" s="159"/>
      <c r="X682" s="159"/>
      <c r="Y682" s="150"/>
      <c r="Z682" s="150"/>
      <c r="AA682" s="150"/>
      <c r="AB682" s="150"/>
      <c r="AC682" s="150"/>
      <c r="AD682" s="150"/>
      <c r="AE682" s="150"/>
      <c r="AF682" s="150"/>
      <c r="AG682" s="150" t="s">
        <v>334</v>
      </c>
      <c r="AH682" s="150">
        <v>0</v>
      </c>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row>
    <row r="683" spans="1:60" outlineLevel="1" x14ac:dyDescent="0.25">
      <c r="A683" s="167">
        <v>257</v>
      </c>
      <c r="B683" s="168" t="s">
        <v>1093</v>
      </c>
      <c r="C683" s="177" t="s">
        <v>2069</v>
      </c>
      <c r="D683" s="169" t="s">
        <v>318</v>
      </c>
      <c r="E683" s="170">
        <v>59.7</v>
      </c>
      <c r="F683" s="171">
        <f>H683+J683</f>
        <v>0</v>
      </c>
      <c r="G683" s="171">
        <f>ROUND(E683*F683,2)</f>
        <v>0</v>
      </c>
      <c r="H683" s="172"/>
      <c r="I683" s="171">
        <f>ROUND(E683*H683,2)</f>
        <v>0</v>
      </c>
      <c r="J683" s="172"/>
      <c r="K683" s="171">
        <f>ROUND(E683*J683,2)</f>
        <v>0</v>
      </c>
      <c r="L683" s="171">
        <v>15</v>
      </c>
      <c r="M683" s="173">
        <f>G683*(1+L683/100)</f>
        <v>0</v>
      </c>
      <c r="N683" s="159">
        <v>4.2000000000000002E-4</v>
      </c>
      <c r="O683" s="159">
        <f>ROUND(E683*N683,2)</f>
        <v>0.03</v>
      </c>
      <c r="P683" s="159">
        <v>0</v>
      </c>
      <c r="Q683" s="159">
        <f>ROUND(E683*P683,2)</f>
        <v>0</v>
      </c>
      <c r="R683" s="159"/>
      <c r="S683" s="159" t="s">
        <v>223</v>
      </c>
      <c r="T683" s="159" t="s">
        <v>224</v>
      </c>
      <c r="U683" s="159">
        <v>0.05</v>
      </c>
      <c r="V683" s="159">
        <f>ROUND(E683*U683,2)</f>
        <v>2.99</v>
      </c>
      <c r="W683" s="159"/>
      <c r="X683" s="159" t="s">
        <v>268</v>
      </c>
      <c r="Y683" s="150"/>
      <c r="Z683" s="150"/>
      <c r="AA683" s="150"/>
      <c r="AB683" s="150"/>
      <c r="AC683" s="150"/>
      <c r="AD683" s="150"/>
      <c r="AE683" s="150"/>
      <c r="AF683" s="150"/>
      <c r="AG683" s="150" t="s">
        <v>332</v>
      </c>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row>
    <row r="684" spans="1:60" outlineLevel="1" x14ac:dyDescent="0.25">
      <c r="A684" s="157"/>
      <c r="B684" s="158"/>
      <c r="C684" s="191" t="s">
        <v>1094</v>
      </c>
      <c r="D684" s="189"/>
      <c r="E684" s="190">
        <v>52.1</v>
      </c>
      <c r="F684" s="159"/>
      <c r="G684" s="159"/>
      <c r="H684" s="159"/>
      <c r="I684" s="159"/>
      <c r="J684" s="159"/>
      <c r="K684" s="159"/>
      <c r="L684" s="159"/>
      <c r="M684" s="159"/>
      <c r="N684" s="159"/>
      <c r="O684" s="159"/>
      <c r="P684" s="159"/>
      <c r="Q684" s="159"/>
      <c r="R684" s="159"/>
      <c r="S684" s="159"/>
      <c r="T684" s="159"/>
      <c r="U684" s="159"/>
      <c r="V684" s="159"/>
      <c r="W684" s="159"/>
      <c r="X684" s="159"/>
      <c r="Y684" s="150"/>
      <c r="Z684" s="150"/>
      <c r="AA684" s="150"/>
      <c r="AB684" s="150"/>
      <c r="AC684" s="150"/>
      <c r="AD684" s="150"/>
      <c r="AE684" s="150"/>
      <c r="AF684" s="150"/>
      <c r="AG684" s="150" t="s">
        <v>334</v>
      </c>
      <c r="AH684" s="150">
        <v>0</v>
      </c>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row>
    <row r="685" spans="1:60" outlineLevel="1" x14ac:dyDescent="0.25">
      <c r="A685" s="157"/>
      <c r="B685" s="158"/>
      <c r="C685" s="191" t="s">
        <v>1095</v>
      </c>
      <c r="D685" s="189"/>
      <c r="E685" s="190">
        <v>7.6</v>
      </c>
      <c r="F685" s="159"/>
      <c r="G685" s="159"/>
      <c r="H685" s="159"/>
      <c r="I685" s="159"/>
      <c r="J685" s="159"/>
      <c r="K685" s="159"/>
      <c r="L685" s="159"/>
      <c r="M685" s="159"/>
      <c r="N685" s="159"/>
      <c r="O685" s="159"/>
      <c r="P685" s="159"/>
      <c r="Q685" s="159"/>
      <c r="R685" s="159"/>
      <c r="S685" s="159"/>
      <c r="T685" s="159"/>
      <c r="U685" s="159"/>
      <c r="V685" s="159"/>
      <c r="W685" s="159"/>
      <c r="X685" s="159"/>
      <c r="Y685" s="150"/>
      <c r="Z685" s="150"/>
      <c r="AA685" s="150"/>
      <c r="AB685" s="150"/>
      <c r="AC685" s="150"/>
      <c r="AD685" s="150"/>
      <c r="AE685" s="150"/>
      <c r="AF685" s="150"/>
      <c r="AG685" s="150" t="s">
        <v>334</v>
      </c>
      <c r="AH685" s="150">
        <v>0</v>
      </c>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row>
    <row r="686" spans="1:60" outlineLevel="1" x14ac:dyDescent="0.25">
      <c r="A686" s="167">
        <v>258</v>
      </c>
      <c r="B686" s="168" t="s">
        <v>1096</v>
      </c>
      <c r="C686" s="177" t="s">
        <v>1097</v>
      </c>
      <c r="D686" s="169" t="s">
        <v>318</v>
      </c>
      <c r="E686" s="170">
        <v>54.104999999999997</v>
      </c>
      <c r="F686" s="171">
        <f>H686+J686</f>
        <v>0</v>
      </c>
      <c r="G686" s="171">
        <f>ROUND(E686*F686,2)</f>
        <v>0</v>
      </c>
      <c r="H686" s="172"/>
      <c r="I686" s="171">
        <f>ROUND(E686*H686,2)</f>
        <v>0</v>
      </c>
      <c r="J686" s="172"/>
      <c r="K686" s="171">
        <f>ROUND(E686*J686,2)</f>
        <v>0</v>
      </c>
      <c r="L686" s="171">
        <v>15</v>
      </c>
      <c r="M686" s="173">
        <f>G686*(1+L686/100)</f>
        <v>0</v>
      </c>
      <c r="N686" s="159">
        <v>2.1000000000000001E-4</v>
      </c>
      <c r="O686" s="159">
        <f>ROUND(E686*N686,2)</f>
        <v>0.01</v>
      </c>
      <c r="P686" s="159">
        <v>0</v>
      </c>
      <c r="Q686" s="159">
        <f>ROUND(E686*P686,2)</f>
        <v>0</v>
      </c>
      <c r="R686" s="159"/>
      <c r="S686" s="159" t="s">
        <v>223</v>
      </c>
      <c r="T686" s="159" t="s">
        <v>224</v>
      </c>
      <c r="U686" s="159">
        <v>0.05</v>
      </c>
      <c r="V686" s="159">
        <f>ROUND(E686*U686,2)</f>
        <v>2.71</v>
      </c>
      <c r="W686" s="159"/>
      <c r="X686" s="159" t="s">
        <v>268</v>
      </c>
      <c r="Y686" s="150"/>
      <c r="Z686" s="150"/>
      <c r="AA686" s="150"/>
      <c r="AB686" s="150"/>
      <c r="AC686" s="150"/>
      <c r="AD686" s="150"/>
      <c r="AE686" s="150"/>
      <c r="AF686" s="150"/>
      <c r="AG686" s="150" t="s">
        <v>597</v>
      </c>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row>
    <row r="687" spans="1:60" outlineLevel="1" x14ac:dyDescent="0.25">
      <c r="A687" s="157"/>
      <c r="B687" s="158"/>
      <c r="C687" s="191" t="s">
        <v>857</v>
      </c>
      <c r="D687" s="189"/>
      <c r="E687" s="190">
        <v>43.8</v>
      </c>
      <c r="F687" s="159"/>
      <c r="G687" s="159"/>
      <c r="H687" s="159"/>
      <c r="I687" s="159"/>
      <c r="J687" s="159"/>
      <c r="K687" s="159"/>
      <c r="L687" s="159"/>
      <c r="M687" s="159"/>
      <c r="N687" s="159"/>
      <c r="O687" s="159"/>
      <c r="P687" s="159"/>
      <c r="Q687" s="159"/>
      <c r="R687" s="159"/>
      <c r="S687" s="159"/>
      <c r="T687" s="159"/>
      <c r="U687" s="159"/>
      <c r="V687" s="159"/>
      <c r="W687" s="159"/>
      <c r="X687" s="159"/>
      <c r="Y687" s="150"/>
      <c r="Z687" s="150"/>
      <c r="AA687" s="150"/>
      <c r="AB687" s="150"/>
      <c r="AC687" s="150"/>
      <c r="AD687" s="150"/>
      <c r="AE687" s="150"/>
      <c r="AF687" s="150"/>
      <c r="AG687" s="150" t="s">
        <v>334</v>
      </c>
      <c r="AH687" s="150">
        <v>0</v>
      </c>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row>
    <row r="688" spans="1:60" outlineLevel="1" x14ac:dyDescent="0.25">
      <c r="A688" s="157"/>
      <c r="B688" s="158"/>
      <c r="C688" s="191" t="s">
        <v>1098</v>
      </c>
      <c r="D688" s="189"/>
      <c r="E688" s="190">
        <v>10.3</v>
      </c>
      <c r="F688" s="159"/>
      <c r="G688" s="159"/>
      <c r="H688" s="159"/>
      <c r="I688" s="159"/>
      <c r="J688" s="159"/>
      <c r="K688" s="159"/>
      <c r="L688" s="159"/>
      <c r="M688" s="159"/>
      <c r="N688" s="159"/>
      <c r="O688" s="159"/>
      <c r="P688" s="159"/>
      <c r="Q688" s="159"/>
      <c r="R688" s="159"/>
      <c r="S688" s="159"/>
      <c r="T688" s="159"/>
      <c r="U688" s="159"/>
      <c r="V688" s="159"/>
      <c r="W688" s="159"/>
      <c r="X688" s="159"/>
      <c r="Y688" s="150"/>
      <c r="Z688" s="150"/>
      <c r="AA688" s="150"/>
      <c r="AB688" s="150"/>
      <c r="AC688" s="150"/>
      <c r="AD688" s="150"/>
      <c r="AE688" s="150"/>
      <c r="AF688" s="150"/>
      <c r="AG688" s="150" t="s">
        <v>334</v>
      </c>
      <c r="AH688" s="150">
        <v>0</v>
      </c>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row>
    <row r="689" spans="1:60" outlineLevel="1" x14ac:dyDescent="0.25">
      <c r="A689" s="181">
        <v>259</v>
      </c>
      <c r="B689" s="182" t="s">
        <v>1099</v>
      </c>
      <c r="C689" s="188" t="s">
        <v>1100</v>
      </c>
      <c r="D689" s="183" t="s">
        <v>288</v>
      </c>
      <c r="E689" s="184">
        <v>103.05</v>
      </c>
      <c r="F689" s="185">
        <f>H689+J689</f>
        <v>0</v>
      </c>
      <c r="G689" s="185">
        <f>ROUND(E689*F689,2)</f>
        <v>0</v>
      </c>
      <c r="H689" s="186"/>
      <c r="I689" s="185">
        <f>ROUND(E689*H689,2)</f>
        <v>0</v>
      </c>
      <c r="J689" s="186"/>
      <c r="K689" s="185">
        <f>ROUND(E689*J689,2)</f>
        <v>0</v>
      </c>
      <c r="L689" s="185">
        <v>15</v>
      </c>
      <c r="M689" s="187">
        <f>G689*(1+L689/100)</f>
        <v>0</v>
      </c>
      <c r="N689" s="159">
        <v>3.2000000000000003E-4</v>
      </c>
      <c r="O689" s="159">
        <f>ROUND(E689*N689,2)</f>
        <v>0.03</v>
      </c>
      <c r="P689" s="159">
        <v>0</v>
      </c>
      <c r="Q689" s="159">
        <f>ROUND(E689*P689,2)</f>
        <v>0</v>
      </c>
      <c r="R689" s="159"/>
      <c r="S689" s="159" t="s">
        <v>223</v>
      </c>
      <c r="T689" s="159" t="s">
        <v>224</v>
      </c>
      <c r="U689" s="159">
        <v>0.23599999999999999</v>
      </c>
      <c r="V689" s="159">
        <f>ROUND(E689*U689,2)</f>
        <v>24.32</v>
      </c>
      <c r="W689" s="159"/>
      <c r="X689" s="159" t="s">
        <v>268</v>
      </c>
      <c r="Y689" s="150"/>
      <c r="Z689" s="150"/>
      <c r="AA689" s="150"/>
      <c r="AB689" s="150"/>
      <c r="AC689" s="150"/>
      <c r="AD689" s="150"/>
      <c r="AE689" s="150"/>
      <c r="AF689" s="150"/>
      <c r="AG689" s="150" t="s">
        <v>597</v>
      </c>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row>
    <row r="690" spans="1:60" outlineLevel="1" x14ac:dyDescent="0.25">
      <c r="A690" s="167">
        <v>260</v>
      </c>
      <c r="B690" s="168" t="s">
        <v>1101</v>
      </c>
      <c r="C690" s="177" t="s">
        <v>1102</v>
      </c>
      <c r="D690" s="169" t="s">
        <v>288</v>
      </c>
      <c r="E690" s="170">
        <v>103.05</v>
      </c>
      <c r="F690" s="171">
        <f>H690+J690</f>
        <v>0</v>
      </c>
      <c r="G690" s="171">
        <f>ROUND(E690*F690,2)</f>
        <v>0</v>
      </c>
      <c r="H690" s="172"/>
      <c r="I690" s="171">
        <f>ROUND(E690*H690,2)</f>
        <v>0</v>
      </c>
      <c r="J690" s="172"/>
      <c r="K690" s="171">
        <f>ROUND(E690*J690,2)</f>
        <v>0</v>
      </c>
      <c r="L690" s="171">
        <v>15</v>
      </c>
      <c r="M690" s="173">
        <f>G690*(1+L690/100)</f>
        <v>0</v>
      </c>
      <c r="N690" s="159">
        <v>0</v>
      </c>
      <c r="O690" s="159">
        <f>ROUND(E690*N690,2)</f>
        <v>0</v>
      </c>
      <c r="P690" s="159">
        <v>0</v>
      </c>
      <c r="Q690" s="159">
        <f>ROUND(E690*P690,2)</f>
        <v>0</v>
      </c>
      <c r="R690" s="159"/>
      <c r="S690" s="159" t="s">
        <v>223</v>
      </c>
      <c r="T690" s="159" t="s">
        <v>224</v>
      </c>
      <c r="U690" s="159">
        <v>0.154</v>
      </c>
      <c r="V690" s="159">
        <f>ROUND(E690*U690,2)</f>
        <v>15.87</v>
      </c>
      <c r="W690" s="159"/>
      <c r="X690" s="159" t="s">
        <v>268</v>
      </c>
      <c r="Y690" s="150"/>
      <c r="Z690" s="150"/>
      <c r="AA690" s="150"/>
      <c r="AB690" s="150"/>
      <c r="AC690" s="150"/>
      <c r="AD690" s="150"/>
      <c r="AE690" s="150"/>
      <c r="AF690" s="150"/>
      <c r="AG690" s="150" t="s">
        <v>597</v>
      </c>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row>
    <row r="691" spans="1:60" outlineLevel="1" x14ac:dyDescent="0.25">
      <c r="A691" s="157"/>
      <c r="B691" s="158"/>
      <c r="C691" s="191" t="s">
        <v>1103</v>
      </c>
      <c r="D691" s="189"/>
      <c r="E691" s="190">
        <v>14.95</v>
      </c>
      <c r="F691" s="159"/>
      <c r="G691" s="159"/>
      <c r="H691" s="159"/>
      <c r="I691" s="159"/>
      <c r="J691" s="159"/>
      <c r="K691" s="159"/>
      <c r="L691" s="159"/>
      <c r="M691" s="159"/>
      <c r="N691" s="159"/>
      <c r="O691" s="159"/>
      <c r="P691" s="159"/>
      <c r="Q691" s="159"/>
      <c r="R691" s="159"/>
      <c r="S691" s="159"/>
      <c r="T691" s="159"/>
      <c r="U691" s="159"/>
      <c r="V691" s="159"/>
      <c r="W691" s="159"/>
      <c r="X691" s="159"/>
      <c r="Y691" s="150"/>
      <c r="Z691" s="150"/>
      <c r="AA691" s="150"/>
      <c r="AB691" s="150"/>
      <c r="AC691" s="150"/>
      <c r="AD691" s="150"/>
      <c r="AE691" s="150"/>
      <c r="AF691" s="150"/>
      <c r="AG691" s="150" t="s">
        <v>334</v>
      </c>
      <c r="AH691" s="150">
        <v>0</v>
      </c>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row>
    <row r="692" spans="1:60" outlineLevel="1" x14ac:dyDescent="0.25">
      <c r="A692" s="157"/>
      <c r="B692" s="158"/>
      <c r="C692" s="191" t="s">
        <v>1104</v>
      </c>
      <c r="D692" s="189"/>
      <c r="E692" s="190">
        <v>5.0999999999999996</v>
      </c>
      <c r="F692" s="159"/>
      <c r="G692" s="159"/>
      <c r="H692" s="159"/>
      <c r="I692" s="159"/>
      <c r="J692" s="159"/>
      <c r="K692" s="159"/>
      <c r="L692" s="159"/>
      <c r="M692" s="159"/>
      <c r="N692" s="159"/>
      <c r="O692" s="159"/>
      <c r="P692" s="159"/>
      <c r="Q692" s="159"/>
      <c r="R692" s="159"/>
      <c r="S692" s="159"/>
      <c r="T692" s="159"/>
      <c r="U692" s="159"/>
      <c r="V692" s="159"/>
      <c r="W692" s="159"/>
      <c r="X692" s="159"/>
      <c r="Y692" s="150"/>
      <c r="Z692" s="150"/>
      <c r="AA692" s="150"/>
      <c r="AB692" s="150"/>
      <c r="AC692" s="150"/>
      <c r="AD692" s="150"/>
      <c r="AE692" s="150"/>
      <c r="AF692" s="150"/>
      <c r="AG692" s="150" t="s">
        <v>334</v>
      </c>
      <c r="AH692" s="150">
        <v>0</v>
      </c>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row>
    <row r="693" spans="1:60" outlineLevel="1" x14ac:dyDescent="0.25">
      <c r="A693" s="157"/>
      <c r="B693" s="158"/>
      <c r="C693" s="191" t="s">
        <v>1105</v>
      </c>
      <c r="D693" s="189"/>
      <c r="E693" s="190">
        <v>5.85</v>
      </c>
      <c r="F693" s="159"/>
      <c r="G693" s="159"/>
      <c r="H693" s="159"/>
      <c r="I693" s="159"/>
      <c r="J693" s="159"/>
      <c r="K693" s="159"/>
      <c r="L693" s="159"/>
      <c r="M693" s="159"/>
      <c r="N693" s="159"/>
      <c r="O693" s="159"/>
      <c r="P693" s="159"/>
      <c r="Q693" s="159"/>
      <c r="R693" s="159"/>
      <c r="S693" s="159"/>
      <c r="T693" s="159"/>
      <c r="U693" s="159"/>
      <c r="V693" s="159"/>
      <c r="W693" s="159"/>
      <c r="X693" s="159"/>
      <c r="Y693" s="150"/>
      <c r="Z693" s="150"/>
      <c r="AA693" s="150"/>
      <c r="AB693" s="150"/>
      <c r="AC693" s="150"/>
      <c r="AD693" s="150"/>
      <c r="AE693" s="150"/>
      <c r="AF693" s="150"/>
      <c r="AG693" s="150" t="s">
        <v>334</v>
      </c>
      <c r="AH693" s="150">
        <v>0</v>
      </c>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row>
    <row r="694" spans="1:60" outlineLevel="1" x14ac:dyDescent="0.25">
      <c r="A694" s="157"/>
      <c r="B694" s="158"/>
      <c r="C694" s="191" t="s">
        <v>1106</v>
      </c>
      <c r="D694" s="189"/>
      <c r="E694" s="190">
        <v>8.5</v>
      </c>
      <c r="F694" s="159"/>
      <c r="G694" s="159"/>
      <c r="H694" s="159"/>
      <c r="I694" s="159"/>
      <c r="J694" s="159"/>
      <c r="K694" s="159"/>
      <c r="L694" s="159"/>
      <c r="M694" s="159"/>
      <c r="N694" s="159"/>
      <c r="O694" s="159"/>
      <c r="P694" s="159"/>
      <c r="Q694" s="159"/>
      <c r="R694" s="159"/>
      <c r="S694" s="159"/>
      <c r="T694" s="159"/>
      <c r="U694" s="159"/>
      <c r="V694" s="159"/>
      <c r="W694" s="159"/>
      <c r="X694" s="159"/>
      <c r="Y694" s="150"/>
      <c r="Z694" s="150"/>
      <c r="AA694" s="150"/>
      <c r="AB694" s="150"/>
      <c r="AC694" s="150"/>
      <c r="AD694" s="150"/>
      <c r="AE694" s="150"/>
      <c r="AF694" s="150"/>
      <c r="AG694" s="150" t="s">
        <v>334</v>
      </c>
      <c r="AH694" s="150">
        <v>0</v>
      </c>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row>
    <row r="695" spans="1:60" outlineLevel="1" x14ac:dyDescent="0.25">
      <c r="A695" s="157"/>
      <c r="B695" s="158"/>
      <c r="C695" s="191" t="s">
        <v>1107</v>
      </c>
      <c r="D695" s="189"/>
      <c r="E695" s="190">
        <v>5.2</v>
      </c>
      <c r="F695" s="159"/>
      <c r="G695" s="159"/>
      <c r="H695" s="159"/>
      <c r="I695" s="159"/>
      <c r="J695" s="159"/>
      <c r="K695" s="159"/>
      <c r="L695" s="159"/>
      <c r="M695" s="159"/>
      <c r="N695" s="159"/>
      <c r="O695" s="159"/>
      <c r="P695" s="159"/>
      <c r="Q695" s="159"/>
      <c r="R695" s="159"/>
      <c r="S695" s="159"/>
      <c r="T695" s="159"/>
      <c r="U695" s="159"/>
      <c r="V695" s="159"/>
      <c r="W695" s="159"/>
      <c r="X695" s="159"/>
      <c r="Y695" s="150"/>
      <c r="Z695" s="150"/>
      <c r="AA695" s="150"/>
      <c r="AB695" s="150"/>
      <c r="AC695" s="150"/>
      <c r="AD695" s="150"/>
      <c r="AE695" s="150"/>
      <c r="AF695" s="150"/>
      <c r="AG695" s="150" t="s">
        <v>334</v>
      </c>
      <c r="AH695" s="150">
        <v>0</v>
      </c>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row>
    <row r="696" spans="1:60" outlineLevel="1" x14ac:dyDescent="0.25">
      <c r="A696" s="157"/>
      <c r="B696" s="158"/>
      <c r="C696" s="191" t="s">
        <v>1108</v>
      </c>
      <c r="D696" s="189"/>
      <c r="E696" s="190">
        <v>17.149999999999999</v>
      </c>
      <c r="F696" s="159"/>
      <c r="G696" s="159"/>
      <c r="H696" s="159"/>
      <c r="I696" s="159"/>
      <c r="J696" s="159"/>
      <c r="K696" s="159"/>
      <c r="L696" s="159"/>
      <c r="M696" s="159"/>
      <c r="N696" s="159"/>
      <c r="O696" s="159"/>
      <c r="P696" s="159"/>
      <c r="Q696" s="159"/>
      <c r="R696" s="159"/>
      <c r="S696" s="159"/>
      <c r="T696" s="159"/>
      <c r="U696" s="159"/>
      <c r="V696" s="159"/>
      <c r="W696" s="159"/>
      <c r="X696" s="159"/>
      <c r="Y696" s="150"/>
      <c r="Z696" s="150"/>
      <c r="AA696" s="150"/>
      <c r="AB696" s="150"/>
      <c r="AC696" s="150"/>
      <c r="AD696" s="150"/>
      <c r="AE696" s="150"/>
      <c r="AF696" s="150"/>
      <c r="AG696" s="150" t="s">
        <v>334</v>
      </c>
      <c r="AH696" s="150">
        <v>0</v>
      </c>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row>
    <row r="697" spans="1:60" outlineLevel="1" x14ac:dyDescent="0.25">
      <c r="A697" s="157"/>
      <c r="B697" s="158"/>
      <c r="C697" s="191" t="s">
        <v>1109</v>
      </c>
      <c r="D697" s="189"/>
      <c r="E697" s="190">
        <v>7</v>
      </c>
      <c r="F697" s="159"/>
      <c r="G697" s="159"/>
      <c r="H697" s="159"/>
      <c r="I697" s="159"/>
      <c r="J697" s="159"/>
      <c r="K697" s="159"/>
      <c r="L697" s="159"/>
      <c r="M697" s="159"/>
      <c r="N697" s="159"/>
      <c r="O697" s="159"/>
      <c r="P697" s="159"/>
      <c r="Q697" s="159"/>
      <c r="R697" s="159"/>
      <c r="S697" s="159"/>
      <c r="T697" s="159"/>
      <c r="U697" s="159"/>
      <c r="V697" s="159"/>
      <c r="W697" s="159"/>
      <c r="X697" s="159"/>
      <c r="Y697" s="150"/>
      <c r="Z697" s="150"/>
      <c r="AA697" s="150"/>
      <c r="AB697" s="150"/>
      <c r="AC697" s="150"/>
      <c r="AD697" s="150"/>
      <c r="AE697" s="150"/>
      <c r="AF697" s="150"/>
      <c r="AG697" s="150" t="s">
        <v>334</v>
      </c>
      <c r="AH697" s="150">
        <v>0</v>
      </c>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row>
    <row r="698" spans="1:60" outlineLevel="1" x14ac:dyDescent="0.25">
      <c r="A698" s="157"/>
      <c r="B698" s="158"/>
      <c r="C698" s="191" t="s">
        <v>1110</v>
      </c>
      <c r="D698" s="189"/>
      <c r="E698" s="190">
        <v>5.5</v>
      </c>
      <c r="F698" s="159"/>
      <c r="G698" s="159"/>
      <c r="H698" s="159"/>
      <c r="I698" s="159"/>
      <c r="J698" s="159"/>
      <c r="K698" s="159"/>
      <c r="L698" s="159"/>
      <c r="M698" s="159"/>
      <c r="N698" s="159"/>
      <c r="O698" s="159"/>
      <c r="P698" s="159"/>
      <c r="Q698" s="159"/>
      <c r="R698" s="159"/>
      <c r="S698" s="159"/>
      <c r="T698" s="159"/>
      <c r="U698" s="159"/>
      <c r="V698" s="159"/>
      <c r="W698" s="159"/>
      <c r="X698" s="159"/>
      <c r="Y698" s="150"/>
      <c r="Z698" s="150"/>
      <c r="AA698" s="150"/>
      <c r="AB698" s="150"/>
      <c r="AC698" s="150"/>
      <c r="AD698" s="150"/>
      <c r="AE698" s="150"/>
      <c r="AF698" s="150"/>
      <c r="AG698" s="150" t="s">
        <v>334</v>
      </c>
      <c r="AH698" s="150">
        <v>0</v>
      </c>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row>
    <row r="699" spans="1:60" outlineLevel="1" x14ac:dyDescent="0.25">
      <c r="A699" s="157"/>
      <c r="B699" s="158"/>
      <c r="C699" s="191" t="s">
        <v>1111</v>
      </c>
      <c r="D699" s="189"/>
      <c r="E699" s="190">
        <v>11.6</v>
      </c>
      <c r="F699" s="159"/>
      <c r="G699" s="159"/>
      <c r="H699" s="159"/>
      <c r="I699" s="159"/>
      <c r="J699" s="159"/>
      <c r="K699" s="159"/>
      <c r="L699" s="159"/>
      <c r="M699" s="159"/>
      <c r="N699" s="159"/>
      <c r="O699" s="159"/>
      <c r="P699" s="159"/>
      <c r="Q699" s="159"/>
      <c r="R699" s="159"/>
      <c r="S699" s="159"/>
      <c r="T699" s="159"/>
      <c r="U699" s="159"/>
      <c r="V699" s="159"/>
      <c r="W699" s="159"/>
      <c r="X699" s="159"/>
      <c r="Y699" s="150"/>
      <c r="Z699" s="150"/>
      <c r="AA699" s="150"/>
      <c r="AB699" s="150"/>
      <c r="AC699" s="150"/>
      <c r="AD699" s="150"/>
      <c r="AE699" s="150"/>
      <c r="AF699" s="150"/>
      <c r="AG699" s="150" t="s">
        <v>334</v>
      </c>
      <c r="AH699" s="150">
        <v>0</v>
      </c>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row>
    <row r="700" spans="1:60" outlineLevel="1" x14ac:dyDescent="0.25">
      <c r="A700" s="157"/>
      <c r="B700" s="158"/>
      <c r="C700" s="191" t="s">
        <v>1112</v>
      </c>
      <c r="D700" s="189"/>
      <c r="E700" s="190">
        <v>7.6</v>
      </c>
      <c r="F700" s="159"/>
      <c r="G700" s="159"/>
      <c r="H700" s="159"/>
      <c r="I700" s="159"/>
      <c r="J700" s="159"/>
      <c r="K700" s="159"/>
      <c r="L700" s="159"/>
      <c r="M700" s="159"/>
      <c r="N700" s="159"/>
      <c r="O700" s="159"/>
      <c r="P700" s="159"/>
      <c r="Q700" s="159"/>
      <c r="R700" s="159"/>
      <c r="S700" s="159"/>
      <c r="T700" s="159"/>
      <c r="U700" s="159"/>
      <c r="V700" s="159"/>
      <c r="W700" s="159"/>
      <c r="X700" s="159"/>
      <c r="Y700" s="150"/>
      <c r="Z700" s="150"/>
      <c r="AA700" s="150"/>
      <c r="AB700" s="150"/>
      <c r="AC700" s="150"/>
      <c r="AD700" s="150"/>
      <c r="AE700" s="150"/>
      <c r="AF700" s="150"/>
      <c r="AG700" s="150" t="s">
        <v>334</v>
      </c>
      <c r="AH700" s="150">
        <v>0</v>
      </c>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row>
    <row r="701" spans="1:60" outlineLevel="1" x14ac:dyDescent="0.25">
      <c r="A701" s="157"/>
      <c r="B701" s="158"/>
      <c r="C701" s="191" t="s">
        <v>1113</v>
      </c>
      <c r="D701" s="189"/>
      <c r="E701" s="190">
        <v>14.6</v>
      </c>
      <c r="F701" s="159"/>
      <c r="G701" s="159"/>
      <c r="H701" s="159"/>
      <c r="I701" s="159"/>
      <c r="J701" s="159"/>
      <c r="K701" s="159"/>
      <c r="L701" s="159"/>
      <c r="M701" s="159"/>
      <c r="N701" s="159"/>
      <c r="O701" s="159"/>
      <c r="P701" s="159"/>
      <c r="Q701" s="159"/>
      <c r="R701" s="159"/>
      <c r="S701" s="159"/>
      <c r="T701" s="159"/>
      <c r="U701" s="159"/>
      <c r="V701" s="159"/>
      <c r="W701" s="159"/>
      <c r="X701" s="159"/>
      <c r="Y701" s="150"/>
      <c r="Z701" s="150"/>
      <c r="AA701" s="150"/>
      <c r="AB701" s="150"/>
      <c r="AC701" s="150"/>
      <c r="AD701" s="150"/>
      <c r="AE701" s="150"/>
      <c r="AF701" s="150"/>
      <c r="AG701" s="150" t="s">
        <v>334</v>
      </c>
      <c r="AH701" s="150">
        <v>0</v>
      </c>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row>
    <row r="702" spans="1:60" outlineLevel="1" x14ac:dyDescent="0.25">
      <c r="A702" s="167">
        <v>261</v>
      </c>
      <c r="B702" s="168" t="s">
        <v>1114</v>
      </c>
      <c r="C702" s="177" t="s">
        <v>1115</v>
      </c>
      <c r="D702" s="169" t="s">
        <v>318</v>
      </c>
      <c r="E702" s="170">
        <v>103.5</v>
      </c>
      <c r="F702" s="171">
        <f>H702+J702</f>
        <v>0</v>
      </c>
      <c r="G702" s="171">
        <f>ROUND(E702*F702,2)</f>
        <v>0</v>
      </c>
      <c r="H702" s="172"/>
      <c r="I702" s="171">
        <f>ROUND(E702*H702,2)</f>
        <v>0</v>
      </c>
      <c r="J702" s="172"/>
      <c r="K702" s="171">
        <f>ROUND(E702*J702,2)</f>
        <v>0</v>
      </c>
      <c r="L702" s="171">
        <v>15</v>
      </c>
      <c r="M702" s="173">
        <f>G702*(1+L702/100)</f>
        <v>0</v>
      </c>
      <c r="N702" s="159">
        <v>4.7499999999999999E-3</v>
      </c>
      <c r="O702" s="159">
        <f>ROUND(E702*N702,2)</f>
        <v>0.49</v>
      </c>
      <c r="P702" s="159">
        <v>0</v>
      </c>
      <c r="Q702" s="159">
        <f>ROUND(E702*P702,2)</f>
        <v>0</v>
      </c>
      <c r="R702" s="159"/>
      <c r="S702" s="159" t="s">
        <v>223</v>
      </c>
      <c r="T702" s="159" t="s">
        <v>224</v>
      </c>
      <c r="U702" s="159">
        <v>0.97799999999999998</v>
      </c>
      <c r="V702" s="159">
        <f>ROUND(E702*U702,2)</f>
        <v>101.22</v>
      </c>
      <c r="W702" s="159"/>
      <c r="X702" s="159" t="s">
        <v>268</v>
      </c>
      <c r="Y702" s="150"/>
      <c r="Z702" s="150"/>
      <c r="AA702" s="150"/>
      <c r="AB702" s="150"/>
      <c r="AC702" s="150"/>
      <c r="AD702" s="150"/>
      <c r="AE702" s="150"/>
      <c r="AF702" s="150"/>
      <c r="AG702" s="150" t="s">
        <v>597</v>
      </c>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row>
    <row r="703" spans="1:60" outlineLevel="1" x14ac:dyDescent="0.25">
      <c r="A703" s="157"/>
      <c r="B703" s="158"/>
      <c r="C703" s="191" t="s">
        <v>857</v>
      </c>
      <c r="D703" s="189"/>
      <c r="E703" s="190">
        <v>43.8</v>
      </c>
      <c r="F703" s="159"/>
      <c r="G703" s="159"/>
      <c r="H703" s="159"/>
      <c r="I703" s="159"/>
      <c r="J703" s="159"/>
      <c r="K703" s="159"/>
      <c r="L703" s="159"/>
      <c r="M703" s="159"/>
      <c r="N703" s="159"/>
      <c r="O703" s="159"/>
      <c r="P703" s="159"/>
      <c r="Q703" s="159"/>
      <c r="R703" s="159"/>
      <c r="S703" s="159"/>
      <c r="T703" s="159"/>
      <c r="U703" s="159"/>
      <c r="V703" s="159"/>
      <c r="W703" s="159"/>
      <c r="X703" s="159"/>
      <c r="Y703" s="150"/>
      <c r="Z703" s="150"/>
      <c r="AA703" s="150"/>
      <c r="AB703" s="150"/>
      <c r="AC703" s="150"/>
      <c r="AD703" s="150"/>
      <c r="AE703" s="150"/>
      <c r="AF703" s="150"/>
      <c r="AG703" s="150" t="s">
        <v>334</v>
      </c>
      <c r="AH703" s="150">
        <v>0</v>
      </c>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row>
    <row r="704" spans="1:60" outlineLevel="1" x14ac:dyDescent="0.25">
      <c r="A704" s="157"/>
      <c r="B704" s="158"/>
      <c r="C704" s="191" t="s">
        <v>1094</v>
      </c>
      <c r="D704" s="189"/>
      <c r="E704" s="190">
        <v>52.1</v>
      </c>
      <c r="F704" s="159"/>
      <c r="G704" s="159"/>
      <c r="H704" s="159"/>
      <c r="I704" s="159"/>
      <c r="J704" s="159"/>
      <c r="K704" s="159"/>
      <c r="L704" s="159"/>
      <c r="M704" s="159"/>
      <c r="N704" s="159"/>
      <c r="O704" s="159"/>
      <c r="P704" s="159"/>
      <c r="Q704" s="159"/>
      <c r="R704" s="159"/>
      <c r="S704" s="159"/>
      <c r="T704" s="159"/>
      <c r="U704" s="159"/>
      <c r="V704" s="159"/>
      <c r="W704" s="159"/>
      <c r="X704" s="159"/>
      <c r="Y704" s="150"/>
      <c r="Z704" s="150"/>
      <c r="AA704" s="150"/>
      <c r="AB704" s="150"/>
      <c r="AC704" s="150"/>
      <c r="AD704" s="150"/>
      <c r="AE704" s="150"/>
      <c r="AF704" s="150"/>
      <c r="AG704" s="150" t="s">
        <v>334</v>
      </c>
      <c r="AH704" s="150">
        <v>0</v>
      </c>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row>
    <row r="705" spans="1:60" outlineLevel="1" x14ac:dyDescent="0.25">
      <c r="A705" s="157"/>
      <c r="B705" s="158"/>
      <c r="C705" s="191" t="s">
        <v>1095</v>
      </c>
      <c r="D705" s="189"/>
      <c r="E705" s="190">
        <v>7.6</v>
      </c>
      <c r="F705" s="159"/>
      <c r="G705" s="159"/>
      <c r="H705" s="159"/>
      <c r="I705" s="159"/>
      <c r="J705" s="159"/>
      <c r="K705" s="159"/>
      <c r="L705" s="159"/>
      <c r="M705" s="159"/>
      <c r="N705" s="159"/>
      <c r="O705" s="159"/>
      <c r="P705" s="159"/>
      <c r="Q705" s="159"/>
      <c r="R705" s="159"/>
      <c r="S705" s="159"/>
      <c r="T705" s="159"/>
      <c r="U705" s="159"/>
      <c r="V705" s="159"/>
      <c r="W705" s="159"/>
      <c r="X705" s="159"/>
      <c r="Y705" s="150"/>
      <c r="Z705" s="150"/>
      <c r="AA705" s="150"/>
      <c r="AB705" s="150"/>
      <c r="AC705" s="150"/>
      <c r="AD705" s="150"/>
      <c r="AE705" s="150"/>
      <c r="AF705" s="150"/>
      <c r="AG705" s="150" t="s">
        <v>334</v>
      </c>
      <c r="AH705" s="150">
        <v>0</v>
      </c>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row>
    <row r="706" spans="1:60" outlineLevel="1" x14ac:dyDescent="0.25">
      <c r="A706" s="167">
        <v>262</v>
      </c>
      <c r="B706" s="168" t="s">
        <v>1116</v>
      </c>
      <c r="C706" s="177" t="s">
        <v>1117</v>
      </c>
      <c r="D706" s="169" t="s">
        <v>288</v>
      </c>
      <c r="E706" s="170">
        <v>191.15</v>
      </c>
      <c r="F706" s="171">
        <f>H706+J706</f>
        <v>0</v>
      </c>
      <c r="G706" s="171">
        <f>ROUND(E706*F706,2)</f>
        <v>0</v>
      </c>
      <c r="H706" s="172"/>
      <c r="I706" s="171">
        <f>ROUND(E706*H706,2)</f>
        <v>0</v>
      </c>
      <c r="J706" s="172"/>
      <c r="K706" s="171">
        <f>ROUND(E706*J706,2)</f>
        <v>0</v>
      </c>
      <c r="L706" s="171">
        <v>15</v>
      </c>
      <c r="M706" s="173">
        <f>G706*(1+L706/100)</f>
        <v>0</v>
      </c>
      <c r="N706" s="159">
        <v>4.0000000000000003E-5</v>
      </c>
      <c r="O706" s="159">
        <f>ROUND(E706*N706,2)</f>
        <v>0.01</v>
      </c>
      <c r="P706" s="159">
        <v>0</v>
      </c>
      <c r="Q706" s="159">
        <f>ROUND(E706*P706,2)</f>
        <v>0</v>
      </c>
      <c r="R706" s="159"/>
      <c r="S706" s="159" t="s">
        <v>223</v>
      </c>
      <c r="T706" s="159" t="s">
        <v>224</v>
      </c>
      <c r="U706" s="159">
        <v>7.0000000000000007E-2</v>
      </c>
      <c r="V706" s="159">
        <f>ROUND(E706*U706,2)</f>
        <v>13.38</v>
      </c>
      <c r="W706" s="159"/>
      <c r="X706" s="159" t="s">
        <v>268</v>
      </c>
      <c r="Y706" s="150"/>
      <c r="Z706" s="150"/>
      <c r="AA706" s="150"/>
      <c r="AB706" s="150"/>
      <c r="AC706" s="150"/>
      <c r="AD706" s="150"/>
      <c r="AE706" s="150"/>
      <c r="AF706" s="150"/>
      <c r="AG706" s="150" t="s">
        <v>597</v>
      </c>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row>
    <row r="707" spans="1:60" outlineLevel="1" x14ac:dyDescent="0.25">
      <c r="A707" s="157"/>
      <c r="B707" s="158"/>
      <c r="C707" s="191" t="s">
        <v>1118</v>
      </c>
      <c r="D707" s="189"/>
      <c r="E707" s="190">
        <v>135.15</v>
      </c>
      <c r="F707" s="159"/>
      <c r="G707" s="159"/>
      <c r="H707" s="159"/>
      <c r="I707" s="159"/>
      <c r="J707" s="159"/>
      <c r="K707" s="159"/>
      <c r="L707" s="159"/>
      <c r="M707" s="159"/>
      <c r="N707" s="159"/>
      <c r="O707" s="159"/>
      <c r="P707" s="159"/>
      <c r="Q707" s="159"/>
      <c r="R707" s="159"/>
      <c r="S707" s="159"/>
      <c r="T707" s="159"/>
      <c r="U707" s="159"/>
      <c r="V707" s="159"/>
      <c r="W707" s="159"/>
      <c r="X707" s="159"/>
      <c r="Y707" s="150"/>
      <c r="Z707" s="150"/>
      <c r="AA707" s="150"/>
      <c r="AB707" s="150"/>
      <c r="AC707" s="150"/>
      <c r="AD707" s="150"/>
      <c r="AE707" s="150"/>
      <c r="AF707" s="150"/>
      <c r="AG707" s="150" t="s">
        <v>334</v>
      </c>
      <c r="AH707" s="150">
        <v>0</v>
      </c>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row>
    <row r="708" spans="1:60" outlineLevel="1" x14ac:dyDescent="0.25">
      <c r="A708" s="157"/>
      <c r="B708" s="158"/>
      <c r="C708" s="191" t="s">
        <v>1119</v>
      </c>
      <c r="D708" s="189"/>
      <c r="E708" s="190">
        <v>56</v>
      </c>
      <c r="F708" s="159"/>
      <c r="G708" s="159"/>
      <c r="H708" s="159"/>
      <c r="I708" s="159"/>
      <c r="J708" s="159"/>
      <c r="K708" s="159"/>
      <c r="L708" s="159"/>
      <c r="M708" s="159"/>
      <c r="N708" s="159"/>
      <c r="O708" s="159"/>
      <c r="P708" s="159"/>
      <c r="Q708" s="159"/>
      <c r="R708" s="159"/>
      <c r="S708" s="159"/>
      <c r="T708" s="159"/>
      <c r="U708" s="159"/>
      <c r="V708" s="159"/>
      <c r="W708" s="159"/>
      <c r="X708" s="159"/>
      <c r="Y708" s="150"/>
      <c r="Z708" s="150"/>
      <c r="AA708" s="150"/>
      <c r="AB708" s="150"/>
      <c r="AC708" s="150"/>
      <c r="AD708" s="150"/>
      <c r="AE708" s="150"/>
      <c r="AF708" s="150"/>
      <c r="AG708" s="150" t="s">
        <v>334</v>
      </c>
      <c r="AH708" s="150">
        <v>0</v>
      </c>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row>
    <row r="709" spans="1:60" outlineLevel="1" x14ac:dyDescent="0.25">
      <c r="A709" s="167">
        <v>263</v>
      </c>
      <c r="B709" s="168" t="s">
        <v>1120</v>
      </c>
      <c r="C709" s="177" t="s">
        <v>1121</v>
      </c>
      <c r="D709" s="169" t="s">
        <v>318</v>
      </c>
      <c r="E709" s="170">
        <v>82.805000000000007</v>
      </c>
      <c r="F709" s="171">
        <f>H709+J709</f>
        <v>0</v>
      </c>
      <c r="G709" s="171">
        <f>ROUND(E709*F709,2)</f>
        <v>0</v>
      </c>
      <c r="H709" s="172"/>
      <c r="I709" s="171">
        <f>ROUND(E709*H709,2)</f>
        <v>0</v>
      </c>
      <c r="J709" s="172"/>
      <c r="K709" s="171">
        <f>ROUND(E709*J709,2)</f>
        <v>0</v>
      </c>
      <c r="L709" s="171">
        <v>15</v>
      </c>
      <c r="M709" s="173">
        <f>G709*(1+L709/100)</f>
        <v>0</v>
      </c>
      <c r="N709" s="159">
        <v>1.5E-3</v>
      </c>
      <c r="O709" s="159">
        <f>ROUND(E709*N709,2)</f>
        <v>0.12</v>
      </c>
      <c r="P709" s="159">
        <v>0</v>
      </c>
      <c r="Q709" s="159">
        <f>ROUND(E709*P709,2)</f>
        <v>0</v>
      </c>
      <c r="R709" s="159"/>
      <c r="S709" s="159" t="s">
        <v>223</v>
      </c>
      <c r="T709" s="159" t="s">
        <v>224</v>
      </c>
      <c r="U709" s="159">
        <v>0</v>
      </c>
      <c r="V709" s="159">
        <f>ROUND(E709*U709,2)</f>
        <v>0</v>
      </c>
      <c r="W709" s="159"/>
      <c r="X709" s="159" t="s">
        <v>268</v>
      </c>
      <c r="Y709" s="150"/>
      <c r="Z709" s="150"/>
      <c r="AA709" s="150"/>
      <c r="AB709" s="150"/>
      <c r="AC709" s="150"/>
      <c r="AD709" s="150"/>
      <c r="AE709" s="150"/>
      <c r="AF709" s="150"/>
      <c r="AG709" s="150" t="s">
        <v>597</v>
      </c>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row>
    <row r="710" spans="1:60" outlineLevel="1" x14ac:dyDescent="0.25">
      <c r="A710" s="157"/>
      <c r="B710" s="158"/>
      <c r="C710" s="191" t="s">
        <v>1122</v>
      </c>
      <c r="D710" s="189"/>
      <c r="E710" s="190">
        <v>82.81</v>
      </c>
      <c r="F710" s="159"/>
      <c r="G710" s="159"/>
      <c r="H710" s="159"/>
      <c r="I710" s="159"/>
      <c r="J710" s="159"/>
      <c r="K710" s="159"/>
      <c r="L710" s="159"/>
      <c r="M710" s="159"/>
      <c r="N710" s="159"/>
      <c r="O710" s="159"/>
      <c r="P710" s="159"/>
      <c r="Q710" s="159"/>
      <c r="R710" s="159"/>
      <c r="S710" s="159"/>
      <c r="T710" s="159"/>
      <c r="U710" s="159"/>
      <c r="V710" s="159"/>
      <c r="W710" s="159"/>
      <c r="X710" s="159"/>
      <c r="Y710" s="150"/>
      <c r="Z710" s="150"/>
      <c r="AA710" s="150"/>
      <c r="AB710" s="150"/>
      <c r="AC710" s="150"/>
      <c r="AD710" s="150"/>
      <c r="AE710" s="150"/>
      <c r="AF710" s="150"/>
      <c r="AG710" s="150" t="s">
        <v>334</v>
      </c>
      <c r="AH710" s="150">
        <v>0</v>
      </c>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row>
    <row r="711" spans="1:60" outlineLevel="1" x14ac:dyDescent="0.25">
      <c r="A711" s="181">
        <v>264</v>
      </c>
      <c r="B711" s="182" t="s">
        <v>1123</v>
      </c>
      <c r="C711" s="188" t="s">
        <v>1124</v>
      </c>
      <c r="D711" s="183" t="s">
        <v>318</v>
      </c>
      <c r="E711" s="184">
        <v>31</v>
      </c>
      <c r="F711" s="185">
        <f>H711+J711</f>
        <v>0</v>
      </c>
      <c r="G711" s="185">
        <f>ROUND(E711*F711,2)</f>
        <v>0</v>
      </c>
      <c r="H711" s="186"/>
      <c r="I711" s="185">
        <f>ROUND(E711*H711,2)</f>
        <v>0</v>
      </c>
      <c r="J711" s="186"/>
      <c r="K711" s="185">
        <f>ROUND(E711*J711,2)</f>
        <v>0</v>
      </c>
      <c r="L711" s="185">
        <v>15</v>
      </c>
      <c r="M711" s="187">
        <f>G711*(1+L711/100)</f>
        <v>0</v>
      </c>
      <c r="N711" s="159">
        <v>8.0000000000000004E-4</v>
      </c>
      <c r="O711" s="159">
        <f>ROUND(E711*N711,2)</f>
        <v>0.02</v>
      </c>
      <c r="P711" s="159">
        <v>0</v>
      </c>
      <c r="Q711" s="159">
        <f>ROUND(E711*P711,2)</f>
        <v>0</v>
      </c>
      <c r="R711" s="159"/>
      <c r="S711" s="159" t="s">
        <v>1074</v>
      </c>
      <c r="T711" s="159" t="s">
        <v>224</v>
      </c>
      <c r="U711" s="159">
        <v>0</v>
      </c>
      <c r="V711" s="159">
        <f>ROUND(E711*U711,2)</f>
        <v>0</v>
      </c>
      <c r="W711" s="159"/>
      <c r="X711" s="159" t="s">
        <v>268</v>
      </c>
      <c r="Y711" s="150"/>
      <c r="Z711" s="150"/>
      <c r="AA711" s="150"/>
      <c r="AB711" s="150"/>
      <c r="AC711" s="150"/>
      <c r="AD711" s="150"/>
      <c r="AE711" s="150"/>
      <c r="AF711" s="150"/>
      <c r="AG711" s="150" t="s">
        <v>597</v>
      </c>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row>
    <row r="712" spans="1:60" outlineLevel="1" x14ac:dyDescent="0.25">
      <c r="A712" s="181">
        <v>265</v>
      </c>
      <c r="B712" s="182" t="s">
        <v>1125</v>
      </c>
      <c r="C712" s="188" t="s">
        <v>1126</v>
      </c>
      <c r="D712" s="183" t="s">
        <v>342</v>
      </c>
      <c r="E712" s="184">
        <v>4.2784700000000004</v>
      </c>
      <c r="F712" s="185">
        <f>H712+J712</f>
        <v>0</v>
      </c>
      <c r="G712" s="185">
        <f>ROUND(E712*F712,2)</f>
        <v>0</v>
      </c>
      <c r="H712" s="186"/>
      <c r="I712" s="185">
        <f>ROUND(E712*H712,2)</f>
        <v>0</v>
      </c>
      <c r="J712" s="186"/>
      <c r="K712" s="185">
        <f>ROUND(E712*J712,2)</f>
        <v>0</v>
      </c>
      <c r="L712" s="185">
        <v>15</v>
      </c>
      <c r="M712" s="187">
        <f>G712*(1+L712/100)</f>
        <v>0</v>
      </c>
      <c r="N712" s="159">
        <v>0</v>
      </c>
      <c r="O712" s="159">
        <f>ROUND(E712*N712,2)</f>
        <v>0</v>
      </c>
      <c r="P712" s="159">
        <v>0</v>
      </c>
      <c r="Q712" s="159">
        <f>ROUND(E712*P712,2)</f>
        <v>0</v>
      </c>
      <c r="R712" s="159"/>
      <c r="S712" s="159" t="s">
        <v>223</v>
      </c>
      <c r="T712" s="159" t="s">
        <v>224</v>
      </c>
      <c r="U712" s="159">
        <v>1.2649999999999999</v>
      </c>
      <c r="V712" s="159">
        <f>ROUND(E712*U712,2)</f>
        <v>5.41</v>
      </c>
      <c r="W712" s="159"/>
      <c r="X712" s="159" t="s">
        <v>268</v>
      </c>
      <c r="Y712" s="150"/>
      <c r="Z712" s="150"/>
      <c r="AA712" s="150"/>
      <c r="AB712" s="150"/>
      <c r="AC712" s="150"/>
      <c r="AD712" s="150"/>
      <c r="AE712" s="150"/>
      <c r="AF712" s="150"/>
      <c r="AG712" s="150" t="s">
        <v>597</v>
      </c>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row>
    <row r="713" spans="1:60" ht="20.399999999999999" outlineLevel="1" x14ac:dyDescent="0.25">
      <c r="A713" s="167">
        <v>266</v>
      </c>
      <c r="B713" s="168" t="s">
        <v>1127</v>
      </c>
      <c r="C713" s="177" t="s">
        <v>1128</v>
      </c>
      <c r="D713" s="169" t="s">
        <v>318</v>
      </c>
      <c r="E713" s="170">
        <v>136.566</v>
      </c>
      <c r="F713" s="171">
        <f>H713+J713</f>
        <v>0</v>
      </c>
      <c r="G713" s="171">
        <f>ROUND(E713*F713,2)</f>
        <v>0</v>
      </c>
      <c r="H713" s="172"/>
      <c r="I713" s="171">
        <f>ROUND(E713*H713,2)</f>
        <v>0</v>
      </c>
      <c r="J713" s="172"/>
      <c r="K713" s="171">
        <f>ROUND(E713*J713,2)</f>
        <v>0</v>
      </c>
      <c r="L713" s="171">
        <v>15</v>
      </c>
      <c r="M713" s="173">
        <f>G713*(1+L713/100)</f>
        <v>0</v>
      </c>
      <c r="N713" s="159">
        <v>2.5000000000000001E-2</v>
      </c>
      <c r="O713" s="159">
        <f>ROUND(E713*N713,2)</f>
        <v>3.41</v>
      </c>
      <c r="P713" s="159">
        <v>0</v>
      </c>
      <c r="Q713" s="159">
        <f>ROUND(E713*P713,2)</f>
        <v>0</v>
      </c>
      <c r="R713" s="159"/>
      <c r="S713" s="159" t="s">
        <v>267</v>
      </c>
      <c r="T713" s="159" t="s">
        <v>224</v>
      </c>
      <c r="U713" s="159">
        <v>0</v>
      </c>
      <c r="V713" s="159">
        <f>ROUND(E713*U713,2)</f>
        <v>0</v>
      </c>
      <c r="W713" s="159"/>
      <c r="X713" s="159" t="s">
        <v>344</v>
      </c>
      <c r="Y713" s="150"/>
      <c r="Z713" s="150"/>
      <c r="AA713" s="150"/>
      <c r="AB713" s="150"/>
      <c r="AC713" s="150"/>
      <c r="AD713" s="150"/>
      <c r="AE713" s="150"/>
      <c r="AF713" s="150"/>
      <c r="AG713" s="150" t="s">
        <v>614</v>
      </c>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row>
    <row r="714" spans="1:60" outlineLevel="1" x14ac:dyDescent="0.25">
      <c r="A714" s="157"/>
      <c r="B714" s="158"/>
      <c r="C714" s="191" t="s">
        <v>1129</v>
      </c>
      <c r="D714" s="189"/>
      <c r="E714" s="190">
        <v>136.57</v>
      </c>
      <c r="F714" s="159"/>
      <c r="G714" s="159"/>
      <c r="H714" s="159"/>
      <c r="I714" s="159"/>
      <c r="J714" s="159"/>
      <c r="K714" s="159"/>
      <c r="L714" s="159"/>
      <c r="M714" s="159"/>
      <c r="N714" s="159"/>
      <c r="O714" s="159"/>
      <c r="P714" s="159"/>
      <c r="Q714" s="159"/>
      <c r="R714" s="159"/>
      <c r="S714" s="159"/>
      <c r="T714" s="159"/>
      <c r="U714" s="159"/>
      <c r="V714" s="159"/>
      <c r="W714" s="159"/>
      <c r="X714" s="159"/>
      <c r="Y714" s="150"/>
      <c r="Z714" s="150"/>
      <c r="AA714" s="150"/>
      <c r="AB714" s="150"/>
      <c r="AC714" s="150"/>
      <c r="AD714" s="150"/>
      <c r="AE714" s="150"/>
      <c r="AF714" s="150"/>
      <c r="AG714" s="150" t="s">
        <v>334</v>
      </c>
      <c r="AH714" s="150">
        <v>0</v>
      </c>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row>
    <row r="715" spans="1:60" outlineLevel="1" x14ac:dyDescent="0.25">
      <c r="A715" s="181">
        <v>267</v>
      </c>
      <c r="B715" s="182" t="s">
        <v>1130</v>
      </c>
      <c r="C715" s="188" t="s">
        <v>1131</v>
      </c>
      <c r="D715" s="183" t="s">
        <v>318</v>
      </c>
      <c r="E715" s="184">
        <v>113.80500000000001</v>
      </c>
      <c r="F715" s="185">
        <f>H715+J715</f>
        <v>0</v>
      </c>
      <c r="G715" s="185">
        <f>ROUND(E715*F715,2)</f>
        <v>0</v>
      </c>
      <c r="H715" s="186"/>
      <c r="I715" s="185">
        <f>ROUND(E715*H715,2)</f>
        <v>0</v>
      </c>
      <c r="J715" s="186"/>
      <c r="K715" s="185">
        <f>ROUND(E715*J715,2)</f>
        <v>0</v>
      </c>
      <c r="L715" s="185">
        <v>15</v>
      </c>
      <c r="M715" s="187">
        <f>G715*(1+L715/100)</f>
        <v>0</v>
      </c>
      <c r="N715" s="159">
        <v>0</v>
      </c>
      <c r="O715" s="159">
        <f>ROUND(E715*N715,2)</f>
        <v>0</v>
      </c>
      <c r="P715" s="159">
        <v>0</v>
      </c>
      <c r="Q715" s="159">
        <f>ROUND(E715*P715,2)</f>
        <v>0</v>
      </c>
      <c r="R715" s="159"/>
      <c r="S715" s="159" t="s">
        <v>267</v>
      </c>
      <c r="T715" s="159" t="s">
        <v>224</v>
      </c>
      <c r="U715" s="159">
        <v>0</v>
      </c>
      <c r="V715" s="159">
        <f>ROUND(E715*U715,2)</f>
        <v>0</v>
      </c>
      <c r="W715" s="159"/>
      <c r="X715" s="159" t="s">
        <v>344</v>
      </c>
      <c r="Y715" s="150"/>
      <c r="Z715" s="150"/>
      <c r="AA715" s="150"/>
      <c r="AB715" s="150"/>
      <c r="AC715" s="150"/>
      <c r="AD715" s="150"/>
      <c r="AE715" s="150"/>
      <c r="AF715" s="150"/>
      <c r="AG715" s="150" t="s">
        <v>345</v>
      </c>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row>
    <row r="716" spans="1:60" x14ac:dyDescent="0.25">
      <c r="A716" s="161" t="s">
        <v>218</v>
      </c>
      <c r="B716" s="162" t="s">
        <v>177</v>
      </c>
      <c r="C716" s="176" t="s">
        <v>178</v>
      </c>
      <c r="D716" s="163"/>
      <c r="E716" s="164"/>
      <c r="F716" s="165"/>
      <c r="G716" s="165">
        <f>SUMIF(AG717:AG740,"&lt;&gt;NOR",G717:G740)</f>
        <v>0</v>
      </c>
      <c r="H716" s="165"/>
      <c r="I716" s="165">
        <f>SUM(I717:I740)</f>
        <v>0</v>
      </c>
      <c r="J716" s="165"/>
      <c r="K716" s="165">
        <f>SUM(K717:K740)</f>
        <v>0</v>
      </c>
      <c r="L716" s="165"/>
      <c r="M716" s="166">
        <f>SUM(M717:M740)</f>
        <v>0</v>
      </c>
      <c r="N716" s="160"/>
      <c r="O716" s="160">
        <f>SUM(O717:O740)</f>
        <v>0.49000000000000005</v>
      </c>
      <c r="P716" s="160"/>
      <c r="Q716" s="160">
        <f>SUM(Q717:Q740)</f>
        <v>0</v>
      </c>
      <c r="R716" s="160"/>
      <c r="S716" s="160"/>
      <c r="T716" s="160"/>
      <c r="U716" s="160"/>
      <c r="V716" s="160">
        <f>SUM(V717:V740)</f>
        <v>107.97999999999999</v>
      </c>
      <c r="W716" s="160"/>
      <c r="X716" s="160"/>
      <c r="AG716" t="s">
        <v>219</v>
      </c>
    </row>
    <row r="717" spans="1:60" outlineLevel="1" x14ac:dyDescent="0.25">
      <c r="A717" s="181">
        <v>268</v>
      </c>
      <c r="B717" s="182" t="s">
        <v>1132</v>
      </c>
      <c r="C717" s="188" t="s">
        <v>1133</v>
      </c>
      <c r="D717" s="183" t="s">
        <v>318</v>
      </c>
      <c r="E717" s="184">
        <v>77.3</v>
      </c>
      <c r="F717" s="185">
        <f>H717+J717</f>
        <v>0</v>
      </c>
      <c r="G717" s="185">
        <f>ROUND(E717*F717,2)</f>
        <v>0</v>
      </c>
      <c r="H717" s="186"/>
      <c r="I717" s="185">
        <f>ROUND(E717*H717,2)</f>
        <v>0</v>
      </c>
      <c r="J717" s="186"/>
      <c r="K717" s="185">
        <f>ROUND(E717*J717,2)</f>
        <v>0</v>
      </c>
      <c r="L717" s="185">
        <v>15</v>
      </c>
      <c r="M717" s="187">
        <f>G717*(1+L717/100)</f>
        <v>0</v>
      </c>
      <c r="N717" s="159">
        <v>0</v>
      </c>
      <c r="O717" s="159">
        <f>ROUND(E717*N717,2)</f>
        <v>0</v>
      </c>
      <c r="P717" s="159">
        <v>0</v>
      </c>
      <c r="Q717" s="159">
        <f>ROUND(E717*P717,2)</f>
        <v>0</v>
      </c>
      <c r="R717" s="159"/>
      <c r="S717" s="159" t="s">
        <v>223</v>
      </c>
      <c r="T717" s="159" t="s">
        <v>224</v>
      </c>
      <c r="U717" s="159">
        <v>0.14699999999999999</v>
      </c>
      <c r="V717" s="159">
        <f>ROUND(E717*U717,2)</f>
        <v>11.36</v>
      </c>
      <c r="W717" s="159"/>
      <c r="X717" s="159" t="s">
        <v>268</v>
      </c>
      <c r="Y717" s="150"/>
      <c r="Z717" s="150"/>
      <c r="AA717" s="150"/>
      <c r="AB717" s="150"/>
      <c r="AC717" s="150"/>
      <c r="AD717" s="150"/>
      <c r="AE717" s="150"/>
      <c r="AF717" s="150"/>
      <c r="AG717" s="150" t="s">
        <v>332</v>
      </c>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row>
    <row r="718" spans="1:60" outlineLevel="1" x14ac:dyDescent="0.25">
      <c r="A718" s="167">
        <v>269</v>
      </c>
      <c r="B718" s="168" t="s">
        <v>1134</v>
      </c>
      <c r="C718" s="177" t="s">
        <v>1135</v>
      </c>
      <c r="D718" s="169" t="s">
        <v>318</v>
      </c>
      <c r="E718" s="170">
        <v>190.74</v>
      </c>
      <c r="F718" s="171">
        <f>H718+J718</f>
        <v>0</v>
      </c>
      <c r="G718" s="171">
        <f>ROUND(E718*F718,2)</f>
        <v>0</v>
      </c>
      <c r="H718" s="172"/>
      <c r="I718" s="171">
        <f>ROUND(E718*H718,2)</f>
        <v>0</v>
      </c>
      <c r="J718" s="172"/>
      <c r="K718" s="171">
        <f>ROUND(E718*J718,2)</f>
        <v>0</v>
      </c>
      <c r="L718" s="171">
        <v>15</v>
      </c>
      <c r="M718" s="173">
        <f>G718*(1+L718/100)</f>
        <v>0</v>
      </c>
      <c r="N718" s="159">
        <v>0</v>
      </c>
      <c r="O718" s="159">
        <f>ROUND(E718*N718,2)</f>
        <v>0</v>
      </c>
      <c r="P718" s="159">
        <v>0</v>
      </c>
      <c r="Q718" s="159">
        <f>ROUND(E718*P718,2)</f>
        <v>0</v>
      </c>
      <c r="R718" s="159"/>
      <c r="S718" s="159" t="s">
        <v>223</v>
      </c>
      <c r="T718" s="159" t="s">
        <v>224</v>
      </c>
      <c r="U718" s="159">
        <v>4.5999999999999999E-2</v>
      </c>
      <c r="V718" s="159">
        <f>ROUND(E718*U718,2)</f>
        <v>8.77</v>
      </c>
      <c r="W718" s="159"/>
      <c r="X718" s="159" t="s">
        <v>268</v>
      </c>
      <c r="Y718" s="150"/>
      <c r="Z718" s="150"/>
      <c r="AA718" s="150"/>
      <c r="AB718" s="150"/>
      <c r="AC718" s="150"/>
      <c r="AD718" s="150"/>
      <c r="AE718" s="150"/>
      <c r="AF718" s="150"/>
      <c r="AG718" s="150" t="s">
        <v>332</v>
      </c>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row>
    <row r="719" spans="1:60" outlineLevel="1" x14ac:dyDescent="0.25">
      <c r="A719" s="157"/>
      <c r="B719" s="158"/>
      <c r="C719" s="191" t="s">
        <v>1136</v>
      </c>
      <c r="D719" s="189"/>
      <c r="E719" s="190">
        <v>190.74</v>
      </c>
      <c r="F719" s="159"/>
      <c r="G719" s="159"/>
      <c r="H719" s="159"/>
      <c r="I719" s="159"/>
      <c r="J719" s="159"/>
      <c r="K719" s="159"/>
      <c r="L719" s="159"/>
      <c r="M719" s="159"/>
      <c r="N719" s="159"/>
      <c r="O719" s="159"/>
      <c r="P719" s="159"/>
      <c r="Q719" s="159"/>
      <c r="R719" s="159"/>
      <c r="S719" s="159"/>
      <c r="T719" s="159"/>
      <c r="U719" s="159"/>
      <c r="V719" s="159"/>
      <c r="W719" s="159"/>
      <c r="X719" s="159"/>
      <c r="Y719" s="150"/>
      <c r="Z719" s="150"/>
      <c r="AA719" s="150"/>
      <c r="AB719" s="150"/>
      <c r="AC719" s="150"/>
      <c r="AD719" s="150"/>
      <c r="AE719" s="150"/>
      <c r="AF719" s="150"/>
      <c r="AG719" s="150" t="s">
        <v>334</v>
      </c>
      <c r="AH719" s="150">
        <v>0</v>
      </c>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row>
    <row r="720" spans="1:60" ht="20.399999999999999" outlineLevel="1" x14ac:dyDescent="0.25">
      <c r="A720" s="167">
        <v>270</v>
      </c>
      <c r="B720" s="168" t="s">
        <v>1137</v>
      </c>
      <c r="C720" s="177" t="s">
        <v>1138</v>
      </c>
      <c r="D720" s="169" t="s">
        <v>288</v>
      </c>
      <c r="E720" s="170">
        <v>149.4</v>
      </c>
      <c r="F720" s="171">
        <f>H720+J720</f>
        <v>0</v>
      </c>
      <c r="G720" s="171">
        <f>ROUND(E720*F720,2)</f>
        <v>0</v>
      </c>
      <c r="H720" s="172"/>
      <c r="I720" s="171">
        <f>ROUND(E720*H720,2)</f>
        <v>0</v>
      </c>
      <c r="J720" s="172"/>
      <c r="K720" s="171">
        <f>ROUND(E720*J720,2)</f>
        <v>0</v>
      </c>
      <c r="L720" s="171">
        <v>15</v>
      </c>
      <c r="M720" s="173">
        <f>G720*(1+L720/100)</f>
        <v>0</v>
      </c>
      <c r="N720" s="159">
        <v>3.0000000000000001E-5</v>
      </c>
      <c r="O720" s="159">
        <f>ROUND(E720*N720,2)</f>
        <v>0</v>
      </c>
      <c r="P720" s="159">
        <v>0</v>
      </c>
      <c r="Q720" s="159">
        <f>ROUND(E720*P720,2)</f>
        <v>0</v>
      </c>
      <c r="R720" s="159"/>
      <c r="S720" s="159" t="s">
        <v>223</v>
      </c>
      <c r="T720" s="159" t="s">
        <v>224</v>
      </c>
      <c r="U720" s="159">
        <v>0.13719999999999999</v>
      </c>
      <c r="V720" s="159">
        <f>ROUND(E720*U720,2)</f>
        <v>20.5</v>
      </c>
      <c r="W720" s="159"/>
      <c r="X720" s="159" t="s">
        <v>268</v>
      </c>
      <c r="Y720" s="150"/>
      <c r="Z720" s="150"/>
      <c r="AA720" s="150"/>
      <c r="AB720" s="150"/>
      <c r="AC720" s="150"/>
      <c r="AD720" s="150"/>
      <c r="AE720" s="150"/>
      <c r="AF720" s="150"/>
      <c r="AG720" s="150" t="s">
        <v>332</v>
      </c>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row>
    <row r="721" spans="1:60" outlineLevel="1" x14ac:dyDescent="0.25">
      <c r="A721" s="157"/>
      <c r="B721" s="158"/>
      <c r="C721" s="191" t="s">
        <v>1139</v>
      </c>
      <c r="D721" s="189"/>
      <c r="E721" s="190">
        <v>6.1</v>
      </c>
      <c r="F721" s="159"/>
      <c r="G721" s="159"/>
      <c r="H721" s="159"/>
      <c r="I721" s="159"/>
      <c r="J721" s="159"/>
      <c r="K721" s="159"/>
      <c r="L721" s="159"/>
      <c r="M721" s="159"/>
      <c r="N721" s="159"/>
      <c r="O721" s="159"/>
      <c r="P721" s="159"/>
      <c r="Q721" s="159"/>
      <c r="R721" s="159"/>
      <c r="S721" s="159"/>
      <c r="T721" s="159"/>
      <c r="U721" s="159"/>
      <c r="V721" s="159"/>
      <c r="W721" s="159"/>
      <c r="X721" s="159"/>
      <c r="Y721" s="150"/>
      <c r="Z721" s="150"/>
      <c r="AA721" s="150"/>
      <c r="AB721" s="150"/>
      <c r="AC721" s="150"/>
      <c r="AD721" s="150"/>
      <c r="AE721" s="150"/>
      <c r="AF721" s="150"/>
      <c r="AG721" s="150" t="s">
        <v>334</v>
      </c>
      <c r="AH721" s="150">
        <v>0</v>
      </c>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row>
    <row r="722" spans="1:60" outlineLevel="1" x14ac:dyDescent="0.25">
      <c r="A722" s="157"/>
      <c r="B722" s="158"/>
      <c r="C722" s="191" t="s">
        <v>1140</v>
      </c>
      <c r="D722" s="189"/>
      <c r="E722" s="190">
        <v>16</v>
      </c>
      <c r="F722" s="159"/>
      <c r="G722" s="159"/>
      <c r="H722" s="159"/>
      <c r="I722" s="159"/>
      <c r="J722" s="159"/>
      <c r="K722" s="159"/>
      <c r="L722" s="159"/>
      <c r="M722" s="159"/>
      <c r="N722" s="159"/>
      <c r="O722" s="159"/>
      <c r="P722" s="159"/>
      <c r="Q722" s="159"/>
      <c r="R722" s="159"/>
      <c r="S722" s="159"/>
      <c r="T722" s="159"/>
      <c r="U722" s="159"/>
      <c r="V722" s="159"/>
      <c r="W722" s="159"/>
      <c r="X722" s="159"/>
      <c r="Y722" s="150"/>
      <c r="Z722" s="150"/>
      <c r="AA722" s="150"/>
      <c r="AB722" s="150"/>
      <c r="AC722" s="150"/>
      <c r="AD722" s="150"/>
      <c r="AE722" s="150"/>
      <c r="AF722" s="150"/>
      <c r="AG722" s="150" t="s">
        <v>334</v>
      </c>
      <c r="AH722" s="150">
        <v>0</v>
      </c>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row>
    <row r="723" spans="1:60" outlineLevel="1" x14ac:dyDescent="0.25">
      <c r="A723" s="157"/>
      <c r="B723" s="158"/>
      <c r="C723" s="191" t="s">
        <v>1141</v>
      </c>
      <c r="D723" s="189"/>
      <c r="E723" s="190">
        <v>13.4</v>
      </c>
      <c r="F723" s="159"/>
      <c r="G723" s="159"/>
      <c r="H723" s="159"/>
      <c r="I723" s="159"/>
      <c r="J723" s="159"/>
      <c r="K723" s="159"/>
      <c r="L723" s="159"/>
      <c r="M723" s="159"/>
      <c r="N723" s="159"/>
      <c r="O723" s="159"/>
      <c r="P723" s="159"/>
      <c r="Q723" s="159"/>
      <c r="R723" s="159"/>
      <c r="S723" s="159"/>
      <c r="T723" s="159"/>
      <c r="U723" s="159"/>
      <c r="V723" s="159"/>
      <c r="W723" s="159"/>
      <c r="X723" s="159"/>
      <c r="Y723" s="150"/>
      <c r="Z723" s="150"/>
      <c r="AA723" s="150"/>
      <c r="AB723" s="150"/>
      <c r="AC723" s="150"/>
      <c r="AD723" s="150"/>
      <c r="AE723" s="150"/>
      <c r="AF723" s="150"/>
      <c r="AG723" s="150" t="s">
        <v>334</v>
      </c>
      <c r="AH723" s="150">
        <v>0</v>
      </c>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row>
    <row r="724" spans="1:60" outlineLevel="1" x14ac:dyDescent="0.25">
      <c r="A724" s="157"/>
      <c r="B724" s="158"/>
      <c r="C724" s="191" t="s">
        <v>1142</v>
      </c>
      <c r="D724" s="189"/>
      <c r="E724" s="190">
        <v>11.65</v>
      </c>
      <c r="F724" s="159"/>
      <c r="G724" s="159"/>
      <c r="H724" s="159"/>
      <c r="I724" s="159"/>
      <c r="J724" s="159"/>
      <c r="K724" s="159"/>
      <c r="L724" s="159"/>
      <c r="M724" s="159"/>
      <c r="N724" s="159"/>
      <c r="O724" s="159"/>
      <c r="P724" s="159"/>
      <c r="Q724" s="159"/>
      <c r="R724" s="159"/>
      <c r="S724" s="159"/>
      <c r="T724" s="159"/>
      <c r="U724" s="159"/>
      <c r="V724" s="159"/>
      <c r="W724" s="159"/>
      <c r="X724" s="159"/>
      <c r="Y724" s="150"/>
      <c r="Z724" s="150"/>
      <c r="AA724" s="150"/>
      <c r="AB724" s="150"/>
      <c r="AC724" s="150"/>
      <c r="AD724" s="150"/>
      <c r="AE724" s="150"/>
      <c r="AF724" s="150"/>
      <c r="AG724" s="150" t="s">
        <v>334</v>
      </c>
      <c r="AH724" s="150">
        <v>0</v>
      </c>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row>
    <row r="725" spans="1:60" outlineLevel="1" x14ac:dyDescent="0.25">
      <c r="A725" s="157"/>
      <c r="B725" s="158"/>
      <c r="C725" s="191" t="s">
        <v>1143</v>
      </c>
      <c r="D725" s="189"/>
      <c r="E725" s="190">
        <v>16.8</v>
      </c>
      <c r="F725" s="159"/>
      <c r="G725" s="159"/>
      <c r="H725" s="159"/>
      <c r="I725" s="159"/>
      <c r="J725" s="159"/>
      <c r="K725" s="159"/>
      <c r="L725" s="159"/>
      <c r="M725" s="159"/>
      <c r="N725" s="159"/>
      <c r="O725" s="159"/>
      <c r="P725" s="159"/>
      <c r="Q725" s="159"/>
      <c r="R725" s="159"/>
      <c r="S725" s="159"/>
      <c r="T725" s="159"/>
      <c r="U725" s="159"/>
      <c r="V725" s="159"/>
      <c r="W725" s="159"/>
      <c r="X725" s="159"/>
      <c r="Y725" s="150"/>
      <c r="Z725" s="150"/>
      <c r="AA725" s="150"/>
      <c r="AB725" s="150"/>
      <c r="AC725" s="150"/>
      <c r="AD725" s="150"/>
      <c r="AE725" s="150"/>
      <c r="AF725" s="150"/>
      <c r="AG725" s="150" t="s">
        <v>334</v>
      </c>
      <c r="AH725" s="150">
        <v>0</v>
      </c>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row>
    <row r="726" spans="1:60" outlineLevel="1" x14ac:dyDescent="0.25">
      <c r="A726" s="157"/>
      <c r="B726" s="158"/>
      <c r="C726" s="191" t="s">
        <v>1144</v>
      </c>
      <c r="D726" s="189"/>
      <c r="E726" s="190">
        <v>16.2</v>
      </c>
      <c r="F726" s="159"/>
      <c r="G726" s="159"/>
      <c r="H726" s="159"/>
      <c r="I726" s="159"/>
      <c r="J726" s="159"/>
      <c r="K726" s="159"/>
      <c r="L726" s="159"/>
      <c r="M726" s="159"/>
      <c r="N726" s="159"/>
      <c r="O726" s="159"/>
      <c r="P726" s="159"/>
      <c r="Q726" s="159"/>
      <c r="R726" s="159"/>
      <c r="S726" s="159"/>
      <c r="T726" s="159"/>
      <c r="U726" s="159"/>
      <c r="V726" s="159"/>
      <c r="W726" s="159"/>
      <c r="X726" s="159"/>
      <c r="Y726" s="150"/>
      <c r="Z726" s="150"/>
      <c r="AA726" s="150"/>
      <c r="AB726" s="150"/>
      <c r="AC726" s="150"/>
      <c r="AD726" s="150"/>
      <c r="AE726" s="150"/>
      <c r="AF726" s="150"/>
      <c r="AG726" s="150" t="s">
        <v>334</v>
      </c>
      <c r="AH726" s="150">
        <v>0</v>
      </c>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row>
    <row r="727" spans="1:60" outlineLevel="1" x14ac:dyDescent="0.25">
      <c r="A727" s="157"/>
      <c r="B727" s="158"/>
      <c r="C727" s="191" t="s">
        <v>1145</v>
      </c>
      <c r="D727" s="189"/>
      <c r="E727" s="190">
        <v>14</v>
      </c>
      <c r="F727" s="159"/>
      <c r="G727" s="159"/>
      <c r="H727" s="159"/>
      <c r="I727" s="159"/>
      <c r="J727" s="159"/>
      <c r="K727" s="159"/>
      <c r="L727" s="159"/>
      <c r="M727" s="159"/>
      <c r="N727" s="159"/>
      <c r="O727" s="159"/>
      <c r="P727" s="159"/>
      <c r="Q727" s="159"/>
      <c r="R727" s="159"/>
      <c r="S727" s="159"/>
      <c r="T727" s="159"/>
      <c r="U727" s="159"/>
      <c r="V727" s="159"/>
      <c r="W727" s="159"/>
      <c r="X727" s="159"/>
      <c r="Y727" s="150"/>
      <c r="Z727" s="150"/>
      <c r="AA727" s="150"/>
      <c r="AB727" s="150"/>
      <c r="AC727" s="150"/>
      <c r="AD727" s="150"/>
      <c r="AE727" s="150"/>
      <c r="AF727" s="150"/>
      <c r="AG727" s="150" t="s">
        <v>334</v>
      </c>
      <c r="AH727" s="150">
        <v>0</v>
      </c>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row>
    <row r="728" spans="1:60" outlineLevel="1" x14ac:dyDescent="0.25">
      <c r="A728" s="157"/>
      <c r="B728" s="158"/>
      <c r="C728" s="191" t="s">
        <v>1146</v>
      </c>
      <c r="D728" s="189"/>
      <c r="E728" s="190">
        <v>14.9</v>
      </c>
      <c r="F728" s="159"/>
      <c r="G728" s="159"/>
      <c r="H728" s="159"/>
      <c r="I728" s="159"/>
      <c r="J728" s="159"/>
      <c r="K728" s="159"/>
      <c r="L728" s="159"/>
      <c r="M728" s="159"/>
      <c r="N728" s="159"/>
      <c r="O728" s="159"/>
      <c r="P728" s="159"/>
      <c r="Q728" s="159"/>
      <c r="R728" s="159"/>
      <c r="S728" s="159"/>
      <c r="T728" s="159"/>
      <c r="U728" s="159"/>
      <c r="V728" s="159"/>
      <c r="W728" s="159"/>
      <c r="X728" s="159"/>
      <c r="Y728" s="150"/>
      <c r="Z728" s="150"/>
      <c r="AA728" s="150"/>
      <c r="AB728" s="150"/>
      <c r="AC728" s="150"/>
      <c r="AD728" s="150"/>
      <c r="AE728" s="150"/>
      <c r="AF728" s="150"/>
      <c r="AG728" s="150" t="s">
        <v>334</v>
      </c>
      <c r="AH728" s="150">
        <v>0</v>
      </c>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row>
    <row r="729" spans="1:60" outlineLevel="1" x14ac:dyDescent="0.25">
      <c r="A729" s="157"/>
      <c r="B729" s="158"/>
      <c r="C729" s="191" t="s">
        <v>1147</v>
      </c>
      <c r="D729" s="189"/>
      <c r="E729" s="190">
        <v>13.05</v>
      </c>
      <c r="F729" s="159"/>
      <c r="G729" s="159"/>
      <c r="H729" s="159"/>
      <c r="I729" s="159"/>
      <c r="J729" s="159"/>
      <c r="K729" s="159"/>
      <c r="L729" s="159"/>
      <c r="M729" s="159"/>
      <c r="N729" s="159"/>
      <c r="O729" s="159"/>
      <c r="P729" s="159"/>
      <c r="Q729" s="159"/>
      <c r="R729" s="159"/>
      <c r="S729" s="159"/>
      <c r="T729" s="159"/>
      <c r="U729" s="159"/>
      <c r="V729" s="159"/>
      <c r="W729" s="159"/>
      <c r="X729" s="159"/>
      <c r="Y729" s="150"/>
      <c r="Z729" s="150"/>
      <c r="AA729" s="150"/>
      <c r="AB729" s="150"/>
      <c r="AC729" s="150"/>
      <c r="AD729" s="150"/>
      <c r="AE729" s="150"/>
      <c r="AF729" s="150"/>
      <c r="AG729" s="150" t="s">
        <v>334</v>
      </c>
      <c r="AH729" s="150">
        <v>0</v>
      </c>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row>
    <row r="730" spans="1:60" outlineLevel="1" x14ac:dyDescent="0.25">
      <c r="A730" s="157"/>
      <c r="B730" s="158"/>
      <c r="C730" s="191" t="s">
        <v>1148</v>
      </c>
      <c r="D730" s="189"/>
      <c r="E730" s="190">
        <v>14.1</v>
      </c>
      <c r="F730" s="159"/>
      <c r="G730" s="159"/>
      <c r="H730" s="159"/>
      <c r="I730" s="159"/>
      <c r="J730" s="159"/>
      <c r="K730" s="159"/>
      <c r="L730" s="159"/>
      <c r="M730" s="159"/>
      <c r="N730" s="159"/>
      <c r="O730" s="159"/>
      <c r="P730" s="159"/>
      <c r="Q730" s="159"/>
      <c r="R730" s="159"/>
      <c r="S730" s="159"/>
      <c r="T730" s="159"/>
      <c r="U730" s="159"/>
      <c r="V730" s="159"/>
      <c r="W730" s="159"/>
      <c r="X730" s="159"/>
      <c r="Y730" s="150"/>
      <c r="Z730" s="150"/>
      <c r="AA730" s="150"/>
      <c r="AB730" s="150"/>
      <c r="AC730" s="150"/>
      <c r="AD730" s="150"/>
      <c r="AE730" s="150"/>
      <c r="AF730" s="150"/>
      <c r="AG730" s="150" t="s">
        <v>334</v>
      </c>
      <c r="AH730" s="150">
        <v>0</v>
      </c>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row>
    <row r="731" spans="1:60" outlineLevel="1" x14ac:dyDescent="0.25">
      <c r="A731" s="157"/>
      <c r="B731" s="158"/>
      <c r="C731" s="191" t="s">
        <v>1149</v>
      </c>
      <c r="D731" s="189"/>
      <c r="E731" s="190">
        <v>13.2</v>
      </c>
      <c r="F731" s="159"/>
      <c r="G731" s="159"/>
      <c r="H731" s="159"/>
      <c r="I731" s="159"/>
      <c r="J731" s="159"/>
      <c r="K731" s="159"/>
      <c r="L731" s="159"/>
      <c r="M731" s="159"/>
      <c r="N731" s="159"/>
      <c r="O731" s="159"/>
      <c r="P731" s="159"/>
      <c r="Q731" s="159"/>
      <c r="R731" s="159"/>
      <c r="S731" s="159"/>
      <c r="T731" s="159"/>
      <c r="U731" s="159"/>
      <c r="V731" s="159"/>
      <c r="W731" s="159"/>
      <c r="X731" s="159"/>
      <c r="Y731" s="150"/>
      <c r="Z731" s="150"/>
      <c r="AA731" s="150"/>
      <c r="AB731" s="150"/>
      <c r="AC731" s="150"/>
      <c r="AD731" s="150"/>
      <c r="AE731" s="150"/>
      <c r="AF731" s="150"/>
      <c r="AG731" s="150" t="s">
        <v>334</v>
      </c>
      <c r="AH731" s="150">
        <v>0</v>
      </c>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row>
    <row r="732" spans="1:60" ht="20.399999999999999" outlineLevel="1" x14ac:dyDescent="0.25">
      <c r="A732" s="167">
        <v>271</v>
      </c>
      <c r="B732" s="168" t="s">
        <v>1150</v>
      </c>
      <c r="C732" s="177" t="s">
        <v>2182</v>
      </c>
      <c r="D732" s="169" t="s">
        <v>318</v>
      </c>
      <c r="E732" s="170">
        <v>175.8</v>
      </c>
      <c r="F732" s="171">
        <f>H732+J732</f>
        <v>0</v>
      </c>
      <c r="G732" s="171">
        <f>ROUND(E732*F732,2)</f>
        <v>0</v>
      </c>
      <c r="H732" s="172"/>
      <c r="I732" s="171">
        <f>ROUND(E732*H732,2)</f>
        <v>0</v>
      </c>
      <c r="J732" s="172"/>
      <c r="K732" s="171">
        <f>ROUND(E732*J732,2)</f>
        <v>0</v>
      </c>
      <c r="L732" s="171">
        <v>15</v>
      </c>
      <c r="M732" s="173">
        <f>G732*(1+L732/100)</f>
        <v>0</v>
      </c>
      <c r="N732" s="159">
        <v>2.5000000000000001E-4</v>
      </c>
      <c r="O732" s="159">
        <f>ROUND(E732*N732,2)</f>
        <v>0.04</v>
      </c>
      <c r="P732" s="159">
        <v>0</v>
      </c>
      <c r="Q732" s="159">
        <f>ROUND(E732*P732,2)</f>
        <v>0</v>
      </c>
      <c r="R732" s="159"/>
      <c r="S732" s="159" t="s">
        <v>223</v>
      </c>
      <c r="T732" s="159" t="s">
        <v>224</v>
      </c>
      <c r="U732" s="159">
        <v>0.38</v>
      </c>
      <c r="V732" s="159">
        <f>ROUND(E732*U732,2)</f>
        <v>66.8</v>
      </c>
      <c r="W732" s="159"/>
      <c r="X732" s="159" t="s">
        <v>268</v>
      </c>
      <c r="Y732" s="150"/>
      <c r="Z732" s="150"/>
      <c r="AA732" s="150"/>
      <c r="AB732" s="150"/>
      <c r="AC732" s="150"/>
      <c r="AD732" s="150"/>
      <c r="AE732" s="150"/>
      <c r="AF732" s="150"/>
      <c r="AG732" s="150" t="s">
        <v>332</v>
      </c>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row>
    <row r="733" spans="1:60" outlineLevel="1" x14ac:dyDescent="0.25">
      <c r="A733" s="157"/>
      <c r="B733" s="158"/>
      <c r="C733" s="191" t="s">
        <v>858</v>
      </c>
      <c r="D733" s="189"/>
      <c r="E733" s="190">
        <v>77.3</v>
      </c>
      <c r="F733" s="159"/>
      <c r="G733" s="159"/>
      <c r="H733" s="159"/>
      <c r="I733" s="159"/>
      <c r="J733" s="159"/>
      <c r="K733" s="159"/>
      <c r="L733" s="159"/>
      <c r="M733" s="159"/>
      <c r="N733" s="159"/>
      <c r="O733" s="159"/>
      <c r="P733" s="159"/>
      <c r="Q733" s="159"/>
      <c r="R733" s="159"/>
      <c r="S733" s="159"/>
      <c r="T733" s="159"/>
      <c r="U733" s="159"/>
      <c r="V733" s="159"/>
      <c r="W733" s="159"/>
      <c r="X733" s="159"/>
      <c r="Y733" s="150"/>
      <c r="Z733" s="150"/>
      <c r="AA733" s="150"/>
      <c r="AB733" s="150"/>
      <c r="AC733" s="150"/>
      <c r="AD733" s="150"/>
      <c r="AE733" s="150"/>
      <c r="AF733" s="150"/>
      <c r="AG733" s="150" t="s">
        <v>334</v>
      </c>
      <c r="AH733" s="150">
        <v>0</v>
      </c>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row>
    <row r="734" spans="1:60" outlineLevel="1" x14ac:dyDescent="0.25">
      <c r="A734" s="157"/>
      <c r="B734" s="158"/>
      <c r="C734" s="191" t="s">
        <v>1151</v>
      </c>
      <c r="D734" s="189"/>
      <c r="E734" s="190">
        <v>86.5</v>
      </c>
      <c r="F734" s="159"/>
      <c r="G734" s="159"/>
      <c r="H734" s="159"/>
      <c r="I734" s="159"/>
      <c r="J734" s="159"/>
      <c r="K734" s="159"/>
      <c r="L734" s="159"/>
      <c r="M734" s="159"/>
      <c r="N734" s="159"/>
      <c r="O734" s="159"/>
      <c r="P734" s="159"/>
      <c r="Q734" s="159"/>
      <c r="R734" s="159"/>
      <c r="S734" s="159"/>
      <c r="T734" s="159"/>
      <c r="U734" s="159"/>
      <c r="V734" s="159"/>
      <c r="W734" s="159"/>
      <c r="X734" s="159"/>
      <c r="Y734" s="150"/>
      <c r="Z734" s="150"/>
      <c r="AA734" s="150"/>
      <c r="AB734" s="150"/>
      <c r="AC734" s="150"/>
      <c r="AD734" s="150"/>
      <c r="AE734" s="150"/>
      <c r="AF734" s="150"/>
      <c r="AG734" s="150" t="s">
        <v>334</v>
      </c>
      <c r="AH734" s="150">
        <v>0</v>
      </c>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row>
    <row r="735" spans="1:60" outlineLevel="1" x14ac:dyDescent="0.25">
      <c r="A735" s="157"/>
      <c r="B735" s="158"/>
      <c r="C735" s="191" t="s">
        <v>1152</v>
      </c>
      <c r="D735" s="189"/>
      <c r="E735" s="190">
        <v>12</v>
      </c>
      <c r="F735" s="159"/>
      <c r="G735" s="159"/>
      <c r="H735" s="159"/>
      <c r="I735" s="159"/>
      <c r="J735" s="159"/>
      <c r="K735" s="159"/>
      <c r="L735" s="159"/>
      <c r="M735" s="159"/>
      <c r="N735" s="159"/>
      <c r="O735" s="159"/>
      <c r="P735" s="159"/>
      <c r="Q735" s="159"/>
      <c r="R735" s="159"/>
      <c r="S735" s="159"/>
      <c r="T735" s="159"/>
      <c r="U735" s="159"/>
      <c r="V735" s="159"/>
      <c r="W735" s="159"/>
      <c r="X735" s="159"/>
      <c r="Y735" s="150"/>
      <c r="Z735" s="150"/>
      <c r="AA735" s="150"/>
      <c r="AB735" s="150"/>
      <c r="AC735" s="150"/>
      <c r="AD735" s="150"/>
      <c r="AE735" s="150"/>
      <c r="AF735" s="150"/>
      <c r="AG735" s="150" t="s">
        <v>334</v>
      </c>
      <c r="AH735" s="150">
        <v>0</v>
      </c>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row>
    <row r="736" spans="1:60" outlineLevel="1" x14ac:dyDescent="0.25">
      <c r="A736" s="181">
        <v>272</v>
      </c>
      <c r="B736" s="182" t="s">
        <v>1153</v>
      </c>
      <c r="C736" s="188" t="s">
        <v>1154</v>
      </c>
      <c r="D736" s="183" t="s">
        <v>342</v>
      </c>
      <c r="E736" s="184">
        <v>0.50134999999999996</v>
      </c>
      <c r="F736" s="185">
        <f>H736+J736</f>
        <v>0</v>
      </c>
      <c r="G736" s="185">
        <f>ROUND(E736*F736,2)</f>
        <v>0</v>
      </c>
      <c r="H736" s="186"/>
      <c r="I736" s="185">
        <f>ROUND(E736*H736,2)</f>
        <v>0</v>
      </c>
      <c r="J736" s="186"/>
      <c r="K736" s="185">
        <f>ROUND(E736*J736,2)</f>
        <v>0</v>
      </c>
      <c r="L736" s="185">
        <v>15</v>
      </c>
      <c r="M736" s="187">
        <f>G736*(1+L736/100)</f>
        <v>0</v>
      </c>
      <c r="N736" s="159">
        <v>0</v>
      </c>
      <c r="O736" s="159">
        <f>ROUND(E736*N736,2)</f>
        <v>0</v>
      </c>
      <c r="P736" s="159">
        <v>0</v>
      </c>
      <c r="Q736" s="159">
        <f>ROUND(E736*P736,2)</f>
        <v>0</v>
      </c>
      <c r="R736" s="159"/>
      <c r="S736" s="159" t="s">
        <v>223</v>
      </c>
      <c r="T736" s="159" t="s">
        <v>224</v>
      </c>
      <c r="U736" s="159">
        <v>1.1020000000000001</v>
      </c>
      <c r="V736" s="159">
        <f>ROUND(E736*U736,2)</f>
        <v>0.55000000000000004</v>
      </c>
      <c r="W736" s="159"/>
      <c r="X736" s="159" t="s">
        <v>268</v>
      </c>
      <c r="Y736" s="150"/>
      <c r="Z736" s="150"/>
      <c r="AA736" s="150"/>
      <c r="AB736" s="150"/>
      <c r="AC736" s="150"/>
      <c r="AD736" s="150"/>
      <c r="AE736" s="150"/>
      <c r="AF736" s="150"/>
      <c r="AG736" s="150" t="s">
        <v>597</v>
      </c>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row>
    <row r="737" spans="1:60" ht="20.399999999999999" outlineLevel="1" x14ac:dyDescent="0.25">
      <c r="A737" s="167">
        <v>273</v>
      </c>
      <c r="B737" s="168" t="s">
        <v>1155</v>
      </c>
      <c r="C737" s="177" t="s">
        <v>1156</v>
      </c>
      <c r="D737" s="169" t="s">
        <v>318</v>
      </c>
      <c r="E737" s="170">
        <v>92.064499999999995</v>
      </c>
      <c r="F737" s="171">
        <f>H737+J737</f>
        <v>0</v>
      </c>
      <c r="G737" s="171">
        <f>ROUND(E737*F737,2)</f>
        <v>0</v>
      </c>
      <c r="H737" s="172"/>
      <c r="I737" s="171">
        <f>ROUND(E737*H737,2)</f>
        <v>0</v>
      </c>
      <c r="J737" s="172"/>
      <c r="K737" s="171">
        <f>ROUND(E737*J737,2)</f>
        <v>0</v>
      </c>
      <c r="L737" s="171">
        <v>15</v>
      </c>
      <c r="M737" s="173">
        <f>G737*(1+L737/100)</f>
        <v>0</v>
      </c>
      <c r="N737" s="159">
        <v>1.8500000000000001E-3</v>
      </c>
      <c r="O737" s="159">
        <f>ROUND(E737*N737,2)</f>
        <v>0.17</v>
      </c>
      <c r="P737" s="159">
        <v>0</v>
      </c>
      <c r="Q737" s="159">
        <f>ROUND(E737*P737,2)</f>
        <v>0</v>
      </c>
      <c r="R737" s="159" t="s">
        <v>343</v>
      </c>
      <c r="S737" s="159" t="s">
        <v>223</v>
      </c>
      <c r="T737" s="159" t="s">
        <v>224</v>
      </c>
      <c r="U737" s="159">
        <v>0</v>
      </c>
      <c r="V737" s="159">
        <f>ROUND(E737*U737,2)</f>
        <v>0</v>
      </c>
      <c r="W737" s="159"/>
      <c r="X737" s="159" t="s">
        <v>344</v>
      </c>
      <c r="Y737" s="150"/>
      <c r="Z737" s="150"/>
      <c r="AA737" s="150"/>
      <c r="AB737" s="150"/>
      <c r="AC737" s="150"/>
      <c r="AD737" s="150"/>
      <c r="AE737" s="150"/>
      <c r="AF737" s="150"/>
      <c r="AG737" s="150" t="s">
        <v>345</v>
      </c>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row>
    <row r="738" spans="1:60" outlineLevel="1" x14ac:dyDescent="0.25">
      <c r="A738" s="157"/>
      <c r="B738" s="158"/>
      <c r="C738" s="191" t="s">
        <v>1157</v>
      </c>
      <c r="D738" s="189"/>
      <c r="E738" s="190">
        <v>92.06</v>
      </c>
      <c r="F738" s="159"/>
      <c r="G738" s="159"/>
      <c r="H738" s="159"/>
      <c r="I738" s="159"/>
      <c r="J738" s="159"/>
      <c r="K738" s="159"/>
      <c r="L738" s="159"/>
      <c r="M738" s="159"/>
      <c r="N738" s="159"/>
      <c r="O738" s="159"/>
      <c r="P738" s="159"/>
      <c r="Q738" s="159"/>
      <c r="R738" s="159"/>
      <c r="S738" s="159"/>
      <c r="T738" s="159"/>
      <c r="U738" s="159"/>
      <c r="V738" s="159"/>
      <c r="W738" s="159"/>
      <c r="X738" s="159"/>
      <c r="Y738" s="150"/>
      <c r="Z738" s="150"/>
      <c r="AA738" s="150"/>
      <c r="AB738" s="150"/>
      <c r="AC738" s="150"/>
      <c r="AD738" s="150"/>
      <c r="AE738" s="150"/>
      <c r="AF738" s="150"/>
      <c r="AG738" s="150" t="s">
        <v>334</v>
      </c>
      <c r="AH738" s="150">
        <v>0</v>
      </c>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row>
    <row r="739" spans="1:60" ht="20.399999999999999" outlineLevel="1" x14ac:dyDescent="0.25">
      <c r="A739" s="167">
        <v>274</v>
      </c>
      <c r="B739" s="168" t="s">
        <v>1158</v>
      </c>
      <c r="C739" s="177" t="s">
        <v>1159</v>
      </c>
      <c r="D739" s="169" t="s">
        <v>318</v>
      </c>
      <c r="E739" s="170">
        <v>117.7495</v>
      </c>
      <c r="F739" s="171">
        <f>H739+J739</f>
        <v>0</v>
      </c>
      <c r="G739" s="171">
        <f>ROUND(E739*F739,2)</f>
        <v>0</v>
      </c>
      <c r="H739" s="172"/>
      <c r="I739" s="171">
        <f>ROUND(E739*H739,2)</f>
        <v>0</v>
      </c>
      <c r="J739" s="172"/>
      <c r="K739" s="171">
        <f>ROUND(E739*J739,2)</f>
        <v>0</v>
      </c>
      <c r="L739" s="171">
        <v>15</v>
      </c>
      <c r="M739" s="173">
        <f>G739*(1+L739/100)</f>
        <v>0</v>
      </c>
      <c r="N739" s="159">
        <v>2.3999999999999998E-3</v>
      </c>
      <c r="O739" s="159">
        <f>ROUND(E739*N739,2)</f>
        <v>0.28000000000000003</v>
      </c>
      <c r="P739" s="159">
        <v>0</v>
      </c>
      <c r="Q739" s="159">
        <f>ROUND(E739*P739,2)</f>
        <v>0</v>
      </c>
      <c r="R739" s="159" t="s">
        <v>343</v>
      </c>
      <c r="S739" s="159" t="s">
        <v>223</v>
      </c>
      <c r="T739" s="159" t="s">
        <v>224</v>
      </c>
      <c r="U739" s="159">
        <v>0</v>
      </c>
      <c r="V739" s="159">
        <f>ROUND(E739*U739,2)</f>
        <v>0</v>
      </c>
      <c r="W739" s="159"/>
      <c r="X739" s="159" t="s">
        <v>344</v>
      </c>
      <c r="Y739" s="150"/>
      <c r="Z739" s="150"/>
      <c r="AA739" s="150"/>
      <c r="AB739" s="150"/>
      <c r="AC739" s="150"/>
      <c r="AD739" s="150"/>
      <c r="AE739" s="150"/>
      <c r="AF739" s="150"/>
      <c r="AG739" s="150" t="s">
        <v>345</v>
      </c>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row>
    <row r="740" spans="1:60" outlineLevel="1" x14ac:dyDescent="0.25">
      <c r="A740" s="157"/>
      <c r="B740" s="158"/>
      <c r="C740" s="191" t="s">
        <v>1160</v>
      </c>
      <c r="D740" s="189"/>
      <c r="E740" s="190">
        <v>117.75</v>
      </c>
      <c r="F740" s="159"/>
      <c r="G740" s="159"/>
      <c r="H740" s="159"/>
      <c r="I740" s="159"/>
      <c r="J740" s="159"/>
      <c r="K740" s="159"/>
      <c r="L740" s="159"/>
      <c r="M740" s="159"/>
      <c r="N740" s="159"/>
      <c r="O740" s="159"/>
      <c r="P740" s="159"/>
      <c r="Q740" s="159"/>
      <c r="R740" s="159"/>
      <c r="S740" s="159"/>
      <c r="T740" s="159"/>
      <c r="U740" s="159"/>
      <c r="V740" s="159"/>
      <c r="W740" s="159"/>
      <c r="X740" s="159"/>
      <c r="Y740" s="150"/>
      <c r="Z740" s="150"/>
      <c r="AA740" s="150"/>
      <c r="AB740" s="150"/>
      <c r="AC740" s="150"/>
      <c r="AD740" s="150"/>
      <c r="AE740" s="150"/>
      <c r="AF740" s="150"/>
      <c r="AG740" s="150" t="s">
        <v>334</v>
      </c>
      <c r="AH740" s="150">
        <v>0</v>
      </c>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row>
    <row r="741" spans="1:60" x14ac:dyDescent="0.25">
      <c r="A741" s="161" t="s">
        <v>218</v>
      </c>
      <c r="B741" s="162" t="s">
        <v>179</v>
      </c>
      <c r="C741" s="176" t="s">
        <v>180</v>
      </c>
      <c r="D741" s="163"/>
      <c r="E741" s="164"/>
      <c r="F741" s="165"/>
      <c r="G741" s="165">
        <f>SUMIF(AG742:AG767,"&lt;&gt;NOR",G742:G767)</f>
        <v>0</v>
      </c>
      <c r="H741" s="165"/>
      <c r="I741" s="165">
        <f>SUM(I742:I767)</f>
        <v>0</v>
      </c>
      <c r="J741" s="165"/>
      <c r="K741" s="165">
        <f>SUM(K742:K767)</f>
        <v>0</v>
      </c>
      <c r="L741" s="165"/>
      <c r="M741" s="166">
        <f>SUM(M742:M767)</f>
        <v>0</v>
      </c>
      <c r="N741" s="160"/>
      <c r="O741" s="160">
        <f>SUM(O742:O767)</f>
        <v>4.24</v>
      </c>
      <c r="P741" s="160"/>
      <c r="Q741" s="160">
        <f>SUM(Q742:Q767)</f>
        <v>0</v>
      </c>
      <c r="R741" s="160"/>
      <c r="S741" s="160"/>
      <c r="T741" s="160"/>
      <c r="U741" s="160"/>
      <c r="V741" s="160">
        <f>SUM(V742:V767)</f>
        <v>146.41000000000003</v>
      </c>
      <c r="W741" s="160"/>
      <c r="X741" s="160"/>
      <c r="AG741" t="s">
        <v>219</v>
      </c>
    </row>
    <row r="742" spans="1:60" ht="20.399999999999999" outlineLevel="1" x14ac:dyDescent="0.25">
      <c r="A742" s="167">
        <v>275</v>
      </c>
      <c r="B742" s="168" t="s">
        <v>1089</v>
      </c>
      <c r="C742" s="177" t="s">
        <v>1090</v>
      </c>
      <c r="D742" s="169" t="s">
        <v>318</v>
      </c>
      <c r="E742" s="170">
        <v>36.174999999999997</v>
      </c>
      <c r="F742" s="171">
        <f>H742+J742</f>
        <v>0</v>
      </c>
      <c r="G742" s="171">
        <f>ROUND(E742*F742,2)</f>
        <v>0</v>
      </c>
      <c r="H742" s="172"/>
      <c r="I742" s="171">
        <f>ROUND(E742*H742,2)</f>
        <v>0</v>
      </c>
      <c r="J742" s="172"/>
      <c r="K742" s="171">
        <f>ROUND(E742*J742,2)</f>
        <v>0</v>
      </c>
      <c r="L742" s="171">
        <v>15</v>
      </c>
      <c r="M742" s="173">
        <f>G742*(1+L742/100)</f>
        <v>0</v>
      </c>
      <c r="N742" s="159">
        <v>3.2000000000000002E-3</v>
      </c>
      <c r="O742" s="159">
        <f>ROUND(E742*N742,2)</f>
        <v>0.12</v>
      </c>
      <c r="P742" s="159">
        <v>0</v>
      </c>
      <c r="Q742" s="159">
        <f>ROUND(E742*P742,2)</f>
        <v>0</v>
      </c>
      <c r="R742" s="159"/>
      <c r="S742" s="159" t="s">
        <v>223</v>
      </c>
      <c r="T742" s="159" t="s">
        <v>224</v>
      </c>
      <c r="U742" s="159">
        <v>0.38500000000000001</v>
      </c>
      <c r="V742" s="159">
        <f>ROUND(E742*U742,2)</f>
        <v>13.93</v>
      </c>
      <c r="W742" s="159"/>
      <c r="X742" s="159" t="s">
        <v>268</v>
      </c>
      <c r="Y742" s="150"/>
      <c r="Z742" s="150"/>
      <c r="AA742" s="150"/>
      <c r="AB742" s="150"/>
      <c r="AC742" s="150"/>
      <c r="AD742" s="150"/>
      <c r="AE742" s="150"/>
      <c r="AF742" s="150"/>
      <c r="AG742" s="150" t="s">
        <v>597</v>
      </c>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row>
    <row r="743" spans="1:60" outlineLevel="1" x14ac:dyDescent="0.25">
      <c r="A743" s="157"/>
      <c r="B743" s="158"/>
      <c r="C743" s="191" t="s">
        <v>1161</v>
      </c>
      <c r="D743" s="189"/>
      <c r="E743" s="190">
        <v>5.75</v>
      </c>
      <c r="F743" s="159"/>
      <c r="G743" s="159"/>
      <c r="H743" s="159"/>
      <c r="I743" s="159"/>
      <c r="J743" s="159"/>
      <c r="K743" s="159"/>
      <c r="L743" s="159"/>
      <c r="M743" s="159"/>
      <c r="N743" s="159"/>
      <c r="O743" s="159"/>
      <c r="P743" s="159"/>
      <c r="Q743" s="159"/>
      <c r="R743" s="159"/>
      <c r="S743" s="159"/>
      <c r="T743" s="159"/>
      <c r="U743" s="159"/>
      <c r="V743" s="159"/>
      <c r="W743" s="159"/>
      <c r="X743" s="159"/>
      <c r="Y743" s="150"/>
      <c r="Z743" s="150"/>
      <c r="AA743" s="150"/>
      <c r="AB743" s="150"/>
      <c r="AC743" s="150"/>
      <c r="AD743" s="150"/>
      <c r="AE743" s="150"/>
      <c r="AF743" s="150"/>
      <c r="AG743" s="150" t="s">
        <v>334</v>
      </c>
      <c r="AH743" s="150">
        <v>0</v>
      </c>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row>
    <row r="744" spans="1:60" outlineLevel="1" x14ac:dyDescent="0.25">
      <c r="A744" s="157"/>
      <c r="B744" s="158"/>
      <c r="C744" s="191" t="s">
        <v>1162</v>
      </c>
      <c r="D744" s="189"/>
      <c r="E744" s="190">
        <v>13.35</v>
      </c>
      <c r="F744" s="159"/>
      <c r="G744" s="159"/>
      <c r="H744" s="159"/>
      <c r="I744" s="159"/>
      <c r="J744" s="159"/>
      <c r="K744" s="159"/>
      <c r="L744" s="159"/>
      <c r="M744" s="159"/>
      <c r="N744" s="159"/>
      <c r="O744" s="159"/>
      <c r="P744" s="159"/>
      <c r="Q744" s="159"/>
      <c r="R744" s="159"/>
      <c r="S744" s="159"/>
      <c r="T744" s="159"/>
      <c r="U744" s="159"/>
      <c r="V744" s="159"/>
      <c r="W744" s="159"/>
      <c r="X744" s="159"/>
      <c r="Y744" s="150"/>
      <c r="Z744" s="150"/>
      <c r="AA744" s="150"/>
      <c r="AB744" s="150"/>
      <c r="AC744" s="150"/>
      <c r="AD744" s="150"/>
      <c r="AE744" s="150"/>
      <c r="AF744" s="150"/>
      <c r="AG744" s="150" t="s">
        <v>334</v>
      </c>
      <c r="AH744" s="150">
        <v>0</v>
      </c>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row>
    <row r="745" spans="1:60" outlineLevel="1" x14ac:dyDescent="0.25">
      <c r="A745" s="157"/>
      <c r="B745" s="158"/>
      <c r="C745" s="191" t="s">
        <v>1163</v>
      </c>
      <c r="D745" s="189"/>
      <c r="E745" s="190">
        <v>10.7</v>
      </c>
      <c r="F745" s="159"/>
      <c r="G745" s="159"/>
      <c r="H745" s="159"/>
      <c r="I745" s="159"/>
      <c r="J745" s="159"/>
      <c r="K745" s="159"/>
      <c r="L745" s="159"/>
      <c r="M745" s="159"/>
      <c r="N745" s="159"/>
      <c r="O745" s="159"/>
      <c r="P745" s="159"/>
      <c r="Q745" s="159"/>
      <c r="R745" s="159"/>
      <c r="S745" s="159"/>
      <c r="T745" s="159"/>
      <c r="U745" s="159"/>
      <c r="V745" s="159"/>
      <c r="W745" s="159"/>
      <c r="X745" s="159"/>
      <c r="Y745" s="150"/>
      <c r="Z745" s="150"/>
      <c r="AA745" s="150"/>
      <c r="AB745" s="150"/>
      <c r="AC745" s="150"/>
      <c r="AD745" s="150"/>
      <c r="AE745" s="150"/>
      <c r="AF745" s="150"/>
      <c r="AG745" s="150" t="s">
        <v>334</v>
      </c>
      <c r="AH745" s="150">
        <v>0</v>
      </c>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row>
    <row r="746" spans="1:60" outlineLevel="1" x14ac:dyDescent="0.25">
      <c r="A746" s="157"/>
      <c r="B746" s="158"/>
      <c r="C746" s="191" t="s">
        <v>1164</v>
      </c>
      <c r="D746" s="189"/>
      <c r="E746" s="190">
        <v>6.38</v>
      </c>
      <c r="F746" s="159"/>
      <c r="G746" s="159"/>
      <c r="H746" s="159"/>
      <c r="I746" s="159"/>
      <c r="J746" s="159"/>
      <c r="K746" s="159"/>
      <c r="L746" s="159"/>
      <c r="M746" s="159"/>
      <c r="N746" s="159"/>
      <c r="O746" s="159"/>
      <c r="P746" s="159"/>
      <c r="Q746" s="159"/>
      <c r="R746" s="159"/>
      <c r="S746" s="159"/>
      <c r="T746" s="159"/>
      <c r="U746" s="159"/>
      <c r="V746" s="159"/>
      <c r="W746" s="159"/>
      <c r="X746" s="159"/>
      <c r="Y746" s="150"/>
      <c r="Z746" s="150"/>
      <c r="AA746" s="150"/>
      <c r="AB746" s="150"/>
      <c r="AC746" s="150"/>
      <c r="AD746" s="150"/>
      <c r="AE746" s="150"/>
      <c r="AF746" s="150"/>
      <c r="AG746" s="150" t="s">
        <v>334</v>
      </c>
      <c r="AH746" s="150">
        <v>0</v>
      </c>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row>
    <row r="747" spans="1:60" outlineLevel="1" x14ac:dyDescent="0.25">
      <c r="A747" s="167">
        <v>276</v>
      </c>
      <c r="B747" s="168" t="s">
        <v>1165</v>
      </c>
      <c r="C747" s="177" t="s">
        <v>1166</v>
      </c>
      <c r="D747" s="169" t="s">
        <v>318</v>
      </c>
      <c r="E747" s="170">
        <v>113.04</v>
      </c>
      <c r="F747" s="171">
        <f>H747+J747</f>
        <v>0</v>
      </c>
      <c r="G747" s="171">
        <f>ROUND(E747*F747,2)</f>
        <v>0</v>
      </c>
      <c r="H747" s="172"/>
      <c r="I747" s="171">
        <f>ROUND(E747*H747,2)</f>
        <v>0</v>
      </c>
      <c r="J747" s="172"/>
      <c r="K747" s="171">
        <f>ROUND(E747*J747,2)</f>
        <v>0</v>
      </c>
      <c r="L747" s="171">
        <v>15</v>
      </c>
      <c r="M747" s="173">
        <f>G747*(1+L747/100)</f>
        <v>0</v>
      </c>
      <c r="N747" s="159">
        <v>2.1000000000000001E-4</v>
      </c>
      <c r="O747" s="159">
        <f>ROUND(E747*N747,2)</f>
        <v>0.02</v>
      </c>
      <c r="P747" s="159">
        <v>0</v>
      </c>
      <c r="Q747" s="159">
        <f>ROUND(E747*P747,2)</f>
        <v>0</v>
      </c>
      <c r="R747" s="159"/>
      <c r="S747" s="159" t="s">
        <v>223</v>
      </c>
      <c r="T747" s="159" t="s">
        <v>224</v>
      </c>
      <c r="U747" s="159">
        <v>0.05</v>
      </c>
      <c r="V747" s="159">
        <f>ROUND(E747*U747,2)</f>
        <v>5.65</v>
      </c>
      <c r="W747" s="159"/>
      <c r="X747" s="159" t="s">
        <v>268</v>
      </c>
      <c r="Y747" s="150"/>
      <c r="Z747" s="150"/>
      <c r="AA747" s="150"/>
      <c r="AB747" s="150"/>
      <c r="AC747" s="150"/>
      <c r="AD747" s="150"/>
      <c r="AE747" s="150"/>
      <c r="AF747" s="150"/>
      <c r="AG747" s="150" t="s">
        <v>597</v>
      </c>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row>
    <row r="748" spans="1:60" outlineLevel="1" x14ac:dyDescent="0.25">
      <c r="A748" s="157"/>
      <c r="B748" s="158"/>
      <c r="C748" s="191" t="s">
        <v>1167</v>
      </c>
      <c r="D748" s="189"/>
      <c r="E748" s="190">
        <v>21.06</v>
      </c>
      <c r="F748" s="159"/>
      <c r="G748" s="159"/>
      <c r="H748" s="159"/>
      <c r="I748" s="159"/>
      <c r="J748" s="159"/>
      <c r="K748" s="159"/>
      <c r="L748" s="159"/>
      <c r="M748" s="159"/>
      <c r="N748" s="159"/>
      <c r="O748" s="159"/>
      <c r="P748" s="159"/>
      <c r="Q748" s="159"/>
      <c r="R748" s="159"/>
      <c r="S748" s="159"/>
      <c r="T748" s="159"/>
      <c r="U748" s="159"/>
      <c r="V748" s="159"/>
      <c r="W748" s="159"/>
      <c r="X748" s="159"/>
      <c r="Y748" s="150"/>
      <c r="Z748" s="150"/>
      <c r="AA748" s="150"/>
      <c r="AB748" s="150"/>
      <c r="AC748" s="150"/>
      <c r="AD748" s="150"/>
      <c r="AE748" s="150"/>
      <c r="AF748" s="150"/>
      <c r="AG748" s="150" t="s">
        <v>334</v>
      </c>
      <c r="AH748" s="150">
        <v>0</v>
      </c>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row>
    <row r="749" spans="1:60" outlineLevel="1" x14ac:dyDescent="0.25">
      <c r="A749" s="157"/>
      <c r="B749" s="158"/>
      <c r="C749" s="191" t="s">
        <v>1168</v>
      </c>
      <c r="D749" s="189"/>
      <c r="E749" s="190">
        <v>3.18</v>
      </c>
      <c r="F749" s="159"/>
      <c r="G749" s="159"/>
      <c r="H749" s="159"/>
      <c r="I749" s="159"/>
      <c r="J749" s="159"/>
      <c r="K749" s="159"/>
      <c r="L749" s="159"/>
      <c r="M749" s="159"/>
      <c r="N749" s="159"/>
      <c r="O749" s="159"/>
      <c r="P749" s="159"/>
      <c r="Q749" s="159"/>
      <c r="R749" s="159"/>
      <c r="S749" s="159"/>
      <c r="T749" s="159"/>
      <c r="U749" s="159"/>
      <c r="V749" s="159"/>
      <c r="W749" s="159"/>
      <c r="X749" s="159"/>
      <c r="Y749" s="150"/>
      <c r="Z749" s="150"/>
      <c r="AA749" s="150"/>
      <c r="AB749" s="150"/>
      <c r="AC749" s="150"/>
      <c r="AD749" s="150"/>
      <c r="AE749" s="150"/>
      <c r="AF749" s="150"/>
      <c r="AG749" s="150" t="s">
        <v>334</v>
      </c>
      <c r="AH749" s="150">
        <v>0</v>
      </c>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row>
    <row r="750" spans="1:60" outlineLevel="1" x14ac:dyDescent="0.25">
      <c r="A750" s="157"/>
      <c r="B750" s="158"/>
      <c r="C750" s="191" t="s">
        <v>1169</v>
      </c>
      <c r="D750" s="189"/>
      <c r="E750" s="190">
        <v>16</v>
      </c>
      <c r="F750" s="159"/>
      <c r="G750" s="159"/>
      <c r="H750" s="159"/>
      <c r="I750" s="159"/>
      <c r="J750" s="159"/>
      <c r="K750" s="159"/>
      <c r="L750" s="159"/>
      <c r="M750" s="159"/>
      <c r="N750" s="159"/>
      <c r="O750" s="159"/>
      <c r="P750" s="159"/>
      <c r="Q750" s="159"/>
      <c r="R750" s="159"/>
      <c r="S750" s="159"/>
      <c r="T750" s="159"/>
      <c r="U750" s="159"/>
      <c r="V750" s="159"/>
      <c r="W750" s="159"/>
      <c r="X750" s="159"/>
      <c r="Y750" s="150"/>
      <c r="Z750" s="150"/>
      <c r="AA750" s="150"/>
      <c r="AB750" s="150"/>
      <c r="AC750" s="150"/>
      <c r="AD750" s="150"/>
      <c r="AE750" s="150"/>
      <c r="AF750" s="150"/>
      <c r="AG750" s="150" t="s">
        <v>334</v>
      </c>
      <c r="AH750" s="150">
        <v>0</v>
      </c>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row>
    <row r="751" spans="1:60" outlineLevel="1" x14ac:dyDescent="0.25">
      <c r="A751" s="157"/>
      <c r="B751" s="158"/>
      <c r="C751" s="191" t="s">
        <v>1170</v>
      </c>
      <c r="D751" s="189"/>
      <c r="E751" s="190">
        <v>4.2300000000000004</v>
      </c>
      <c r="F751" s="159"/>
      <c r="G751" s="159"/>
      <c r="H751" s="159"/>
      <c r="I751" s="159"/>
      <c r="J751" s="159"/>
      <c r="K751" s="159"/>
      <c r="L751" s="159"/>
      <c r="M751" s="159"/>
      <c r="N751" s="159"/>
      <c r="O751" s="159"/>
      <c r="P751" s="159"/>
      <c r="Q751" s="159"/>
      <c r="R751" s="159"/>
      <c r="S751" s="159"/>
      <c r="T751" s="159"/>
      <c r="U751" s="159"/>
      <c r="V751" s="159"/>
      <c r="W751" s="159"/>
      <c r="X751" s="159"/>
      <c r="Y751" s="150"/>
      <c r="Z751" s="150"/>
      <c r="AA751" s="150"/>
      <c r="AB751" s="150"/>
      <c r="AC751" s="150"/>
      <c r="AD751" s="150"/>
      <c r="AE751" s="150"/>
      <c r="AF751" s="150"/>
      <c r="AG751" s="150" t="s">
        <v>334</v>
      </c>
      <c r="AH751" s="150">
        <v>0</v>
      </c>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row>
    <row r="752" spans="1:60" outlineLevel="1" x14ac:dyDescent="0.25">
      <c r="A752" s="157"/>
      <c r="B752" s="158"/>
      <c r="C752" s="191" t="s">
        <v>1171</v>
      </c>
      <c r="D752" s="189"/>
      <c r="E752" s="190">
        <v>14.43</v>
      </c>
      <c r="F752" s="159"/>
      <c r="G752" s="159"/>
      <c r="H752" s="159"/>
      <c r="I752" s="159"/>
      <c r="J752" s="159"/>
      <c r="K752" s="159"/>
      <c r="L752" s="159"/>
      <c r="M752" s="159"/>
      <c r="N752" s="159"/>
      <c r="O752" s="159"/>
      <c r="P752" s="159"/>
      <c r="Q752" s="159"/>
      <c r="R752" s="159"/>
      <c r="S752" s="159"/>
      <c r="T752" s="159"/>
      <c r="U752" s="159"/>
      <c r="V752" s="159"/>
      <c r="W752" s="159"/>
      <c r="X752" s="159"/>
      <c r="Y752" s="150"/>
      <c r="Z752" s="150"/>
      <c r="AA752" s="150"/>
      <c r="AB752" s="150"/>
      <c r="AC752" s="150"/>
      <c r="AD752" s="150"/>
      <c r="AE752" s="150"/>
      <c r="AF752" s="150"/>
      <c r="AG752" s="150" t="s">
        <v>334</v>
      </c>
      <c r="AH752" s="150">
        <v>0</v>
      </c>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row>
    <row r="753" spans="1:60" outlineLevel="1" x14ac:dyDescent="0.25">
      <c r="A753" s="157"/>
      <c r="B753" s="158"/>
      <c r="C753" s="191" t="s">
        <v>1172</v>
      </c>
      <c r="D753" s="189"/>
      <c r="E753" s="190">
        <v>1.95</v>
      </c>
      <c r="F753" s="159"/>
      <c r="G753" s="159"/>
      <c r="H753" s="159"/>
      <c r="I753" s="159"/>
      <c r="J753" s="159"/>
      <c r="K753" s="159"/>
      <c r="L753" s="159"/>
      <c r="M753" s="159"/>
      <c r="N753" s="159"/>
      <c r="O753" s="159"/>
      <c r="P753" s="159"/>
      <c r="Q753" s="159"/>
      <c r="R753" s="159"/>
      <c r="S753" s="159"/>
      <c r="T753" s="159"/>
      <c r="U753" s="159"/>
      <c r="V753" s="159"/>
      <c r="W753" s="159"/>
      <c r="X753" s="159"/>
      <c r="Y753" s="150"/>
      <c r="Z753" s="150"/>
      <c r="AA753" s="150"/>
      <c r="AB753" s="150"/>
      <c r="AC753" s="150"/>
      <c r="AD753" s="150"/>
      <c r="AE753" s="150"/>
      <c r="AF753" s="150"/>
      <c r="AG753" s="150" t="s">
        <v>334</v>
      </c>
      <c r="AH753" s="150">
        <v>0</v>
      </c>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row>
    <row r="754" spans="1:60" outlineLevel="1" x14ac:dyDescent="0.25">
      <c r="A754" s="157"/>
      <c r="B754" s="158"/>
      <c r="C754" s="191" t="s">
        <v>1173</v>
      </c>
      <c r="D754" s="189"/>
      <c r="E754" s="190">
        <v>14.63</v>
      </c>
      <c r="F754" s="159"/>
      <c r="G754" s="159"/>
      <c r="H754" s="159"/>
      <c r="I754" s="159"/>
      <c r="J754" s="159"/>
      <c r="K754" s="159"/>
      <c r="L754" s="159"/>
      <c r="M754" s="159"/>
      <c r="N754" s="159"/>
      <c r="O754" s="159"/>
      <c r="P754" s="159"/>
      <c r="Q754" s="159"/>
      <c r="R754" s="159"/>
      <c r="S754" s="159"/>
      <c r="T754" s="159"/>
      <c r="U754" s="159"/>
      <c r="V754" s="159"/>
      <c r="W754" s="159"/>
      <c r="X754" s="159"/>
      <c r="Y754" s="150"/>
      <c r="Z754" s="150"/>
      <c r="AA754" s="150"/>
      <c r="AB754" s="150"/>
      <c r="AC754" s="150"/>
      <c r="AD754" s="150"/>
      <c r="AE754" s="150"/>
      <c r="AF754" s="150"/>
      <c r="AG754" s="150" t="s">
        <v>334</v>
      </c>
      <c r="AH754" s="150">
        <v>0</v>
      </c>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row>
    <row r="755" spans="1:60" outlineLevel="1" x14ac:dyDescent="0.25">
      <c r="A755" s="157"/>
      <c r="B755" s="158"/>
      <c r="C755" s="191" t="s">
        <v>1174</v>
      </c>
      <c r="D755" s="189"/>
      <c r="E755" s="190">
        <v>1.41</v>
      </c>
      <c r="F755" s="159"/>
      <c r="G755" s="159"/>
      <c r="H755" s="159"/>
      <c r="I755" s="159"/>
      <c r="J755" s="159"/>
      <c r="K755" s="159"/>
      <c r="L755" s="159"/>
      <c r="M755" s="159"/>
      <c r="N755" s="159"/>
      <c r="O755" s="159"/>
      <c r="P755" s="159"/>
      <c r="Q755" s="159"/>
      <c r="R755" s="159"/>
      <c r="S755" s="159"/>
      <c r="T755" s="159"/>
      <c r="U755" s="159"/>
      <c r="V755" s="159"/>
      <c r="W755" s="159"/>
      <c r="X755" s="159"/>
      <c r="Y755" s="150"/>
      <c r="Z755" s="150"/>
      <c r="AA755" s="150"/>
      <c r="AB755" s="150"/>
      <c r="AC755" s="150"/>
      <c r="AD755" s="150"/>
      <c r="AE755" s="150"/>
      <c r="AF755" s="150"/>
      <c r="AG755" s="150" t="s">
        <v>334</v>
      </c>
      <c r="AH755" s="150">
        <v>0</v>
      </c>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row>
    <row r="756" spans="1:60" outlineLevel="1" x14ac:dyDescent="0.25">
      <c r="A756" s="157"/>
      <c r="B756" s="158"/>
      <c r="C756" s="191" t="s">
        <v>1169</v>
      </c>
      <c r="D756" s="189"/>
      <c r="E756" s="190">
        <v>16</v>
      </c>
      <c r="F756" s="159"/>
      <c r="G756" s="159"/>
      <c r="H756" s="159"/>
      <c r="I756" s="159"/>
      <c r="J756" s="159"/>
      <c r="K756" s="159"/>
      <c r="L756" s="159"/>
      <c r="M756" s="159"/>
      <c r="N756" s="159"/>
      <c r="O756" s="159"/>
      <c r="P756" s="159"/>
      <c r="Q756" s="159"/>
      <c r="R756" s="159"/>
      <c r="S756" s="159"/>
      <c r="T756" s="159"/>
      <c r="U756" s="159"/>
      <c r="V756" s="159"/>
      <c r="W756" s="159"/>
      <c r="X756" s="159"/>
      <c r="Y756" s="150"/>
      <c r="Z756" s="150"/>
      <c r="AA756" s="150"/>
      <c r="AB756" s="150"/>
      <c r="AC756" s="150"/>
      <c r="AD756" s="150"/>
      <c r="AE756" s="150"/>
      <c r="AF756" s="150"/>
      <c r="AG756" s="150" t="s">
        <v>334</v>
      </c>
      <c r="AH756" s="150">
        <v>0</v>
      </c>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row>
    <row r="757" spans="1:60" outlineLevel="1" x14ac:dyDescent="0.25">
      <c r="A757" s="157"/>
      <c r="B757" s="158"/>
      <c r="C757" s="191" t="s">
        <v>1175</v>
      </c>
      <c r="D757" s="189"/>
      <c r="E757" s="190">
        <v>2.79</v>
      </c>
      <c r="F757" s="159"/>
      <c r="G757" s="159"/>
      <c r="H757" s="159"/>
      <c r="I757" s="159"/>
      <c r="J757" s="159"/>
      <c r="K757" s="159"/>
      <c r="L757" s="159"/>
      <c r="M757" s="159"/>
      <c r="N757" s="159"/>
      <c r="O757" s="159"/>
      <c r="P757" s="159"/>
      <c r="Q757" s="159"/>
      <c r="R757" s="159"/>
      <c r="S757" s="159"/>
      <c r="T757" s="159"/>
      <c r="U757" s="159"/>
      <c r="V757" s="159"/>
      <c r="W757" s="159"/>
      <c r="X757" s="159"/>
      <c r="Y757" s="150"/>
      <c r="Z757" s="150"/>
      <c r="AA757" s="150"/>
      <c r="AB757" s="150"/>
      <c r="AC757" s="150"/>
      <c r="AD757" s="150"/>
      <c r="AE757" s="150"/>
      <c r="AF757" s="150"/>
      <c r="AG757" s="150" t="s">
        <v>334</v>
      </c>
      <c r="AH757" s="150">
        <v>0</v>
      </c>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row>
    <row r="758" spans="1:60" outlineLevel="1" x14ac:dyDescent="0.25">
      <c r="A758" s="157"/>
      <c r="B758" s="158"/>
      <c r="C758" s="191" t="s">
        <v>1176</v>
      </c>
      <c r="D758" s="189"/>
      <c r="E758" s="190">
        <v>14.84</v>
      </c>
      <c r="F758" s="159"/>
      <c r="G758" s="159"/>
      <c r="H758" s="159"/>
      <c r="I758" s="159"/>
      <c r="J758" s="159"/>
      <c r="K758" s="159"/>
      <c r="L758" s="159"/>
      <c r="M758" s="159"/>
      <c r="N758" s="159"/>
      <c r="O758" s="159"/>
      <c r="P758" s="159"/>
      <c r="Q758" s="159"/>
      <c r="R758" s="159"/>
      <c r="S758" s="159"/>
      <c r="T758" s="159"/>
      <c r="U758" s="159"/>
      <c r="V758" s="159"/>
      <c r="W758" s="159"/>
      <c r="X758" s="159"/>
      <c r="Y758" s="150"/>
      <c r="Z758" s="150"/>
      <c r="AA758" s="150"/>
      <c r="AB758" s="150"/>
      <c r="AC758" s="150"/>
      <c r="AD758" s="150"/>
      <c r="AE758" s="150"/>
      <c r="AF758" s="150"/>
      <c r="AG758" s="150" t="s">
        <v>334</v>
      </c>
      <c r="AH758" s="150">
        <v>0</v>
      </c>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row>
    <row r="759" spans="1:60" outlineLevel="1" x14ac:dyDescent="0.25">
      <c r="A759" s="157"/>
      <c r="B759" s="158"/>
      <c r="C759" s="191" t="s">
        <v>1177</v>
      </c>
      <c r="D759" s="189"/>
      <c r="E759" s="190">
        <v>2.52</v>
      </c>
      <c r="F759" s="159"/>
      <c r="G759" s="159"/>
      <c r="H759" s="159"/>
      <c r="I759" s="159"/>
      <c r="J759" s="159"/>
      <c r="K759" s="159"/>
      <c r="L759" s="159"/>
      <c r="M759" s="159"/>
      <c r="N759" s="159"/>
      <c r="O759" s="159"/>
      <c r="P759" s="159"/>
      <c r="Q759" s="159"/>
      <c r="R759" s="159"/>
      <c r="S759" s="159"/>
      <c r="T759" s="159"/>
      <c r="U759" s="159"/>
      <c r="V759" s="159"/>
      <c r="W759" s="159"/>
      <c r="X759" s="159"/>
      <c r="Y759" s="150"/>
      <c r="Z759" s="150"/>
      <c r="AA759" s="150"/>
      <c r="AB759" s="150"/>
      <c r="AC759" s="150"/>
      <c r="AD759" s="150"/>
      <c r="AE759" s="150"/>
      <c r="AF759" s="150"/>
      <c r="AG759" s="150" t="s">
        <v>334</v>
      </c>
      <c r="AH759" s="150">
        <v>0</v>
      </c>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row>
    <row r="760" spans="1:60" outlineLevel="1" x14ac:dyDescent="0.25">
      <c r="A760" s="181">
        <v>277</v>
      </c>
      <c r="B760" s="182" t="s">
        <v>1178</v>
      </c>
      <c r="C760" s="188" t="s">
        <v>1179</v>
      </c>
      <c r="D760" s="183" t="s">
        <v>318</v>
      </c>
      <c r="E760" s="184">
        <v>36.174999999999997</v>
      </c>
      <c r="F760" s="185">
        <f>H760+J760</f>
        <v>0</v>
      </c>
      <c r="G760" s="185">
        <f>ROUND(E760*F760,2)</f>
        <v>0</v>
      </c>
      <c r="H760" s="186"/>
      <c r="I760" s="185">
        <f>ROUND(E760*H760,2)</f>
        <v>0</v>
      </c>
      <c r="J760" s="186"/>
      <c r="K760" s="185">
        <f>ROUND(E760*J760,2)</f>
        <v>0</v>
      </c>
      <c r="L760" s="185">
        <v>15</v>
      </c>
      <c r="M760" s="187">
        <f>G760*(1+L760/100)</f>
        <v>0</v>
      </c>
      <c r="N760" s="159">
        <v>1.5E-3</v>
      </c>
      <c r="O760" s="159">
        <f>ROUND(E760*N760,2)</f>
        <v>0.05</v>
      </c>
      <c r="P760" s="159">
        <v>0</v>
      </c>
      <c r="Q760" s="159">
        <f>ROUND(E760*P760,2)</f>
        <v>0</v>
      </c>
      <c r="R760" s="159"/>
      <c r="S760" s="159" t="s">
        <v>223</v>
      </c>
      <c r="T760" s="159" t="s">
        <v>224</v>
      </c>
      <c r="U760" s="159">
        <v>0</v>
      </c>
      <c r="V760" s="159">
        <f>ROUND(E760*U760,2)</f>
        <v>0</v>
      </c>
      <c r="W760" s="159"/>
      <c r="X760" s="159" t="s">
        <v>268</v>
      </c>
      <c r="Y760" s="150"/>
      <c r="Z760" s="150"/>
      <c r="AA760" s="150"/>
      <c r="AB760" s="150"/>
      <c r="AC760" s="150"/>
      <c r="AD760" s="150"/>
      <c r="AE760" s="150"/>
      <c r="AF760" s="150"/>
      <c r="AG760" s="150" t="s">
        <v>597</v>
      </c>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row>
    <row r="761" spans="1:60" outlineLevel="1" x14ac:dyDescent="0.25">
      <c r="A761" s="181">
        <v>278</v>
      </c>
      <c r="B761" s="182" t="s">
        <v>1180</v>
      </c>
      <c r="C761" s="188" t="s">
        <v>1181</v>
      </c>
      <c r="D761" s="183" t="s">
        <v>318</v>
      </c>
      <c r="E761" s="184">
        <v>113.04</v>
      </c>
      <c r="F761" s="185">
        <f>H761+J761</f>
        <v>0</v>
      </c>
      <c r="G761" s="185">
        <f>ROUND(E761*F761,2)</f>
        <v>0</v>
      </c>
      <c r="H761" s="186"/>
      <c r="I761" s="185">
        <f>ROUND(E761*H761,2)</f>
        <v>0</v>
      </c>
      <c r="J761" s="186"/>
      <c r="K761" s="185">
        <f>ROUND(E761*J761,2)</f>
        <v>0</v>
      </c>
      <c r="L761" s="185">
        <v>15</v>
      </c>
      <c r="M761" s="187">
        <f>G761*(1+L761/100)</f>
        <v>0</v>
      </c>
      <c r="N761" s="159">
        <v>4.7499999999999999E-3</v>
      </c>
      <c r="O761" s="159">
        <f>ROUND(E761*N761,2)</f>
        <v>0.54</v>
      </c>
      <c r="P761" s="159">
        <v>0</v>
      </c>
      <c r="Q761" s="159">
        <f>ROUND(E761*P761,2)</f>
        <v>0</v>
      </c>
      <c r="R761" s="159"/>
      <c r="S761" s="159" t="s">
        <v>223</v>
      </c>
      <c r="T761" s="159" t="s">
        <v>224</v>
      </c>
      <c r="U761" s="159">
        <v>1.0746</v>
      </c>
      <c r="V761" s="159">
        <f>ROUND(E761*U761,2)</f>
        <v>121.47</v>
      </c>
      <c r="W761" s="159"/>
      <c r="X761" s="159" t="s">
        <v>268</v>
      </c>
      <c r="Y761" s="150"/>
      <c r="Z761" s="150"/>
      <c r="AA761" s="150"/>
      <c r="AB761" s="150"/>
      <c r="AC761" s="150"/>
      <c r="AD761" s="150"/>
      <c r="AE761" s="150"/>
      <c r="AF761" s="150"/>
      <c r="AG761" s="150" t="s">
        <v>597</v>
      </c>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row>
    <row r="762" spans="1:60" outlineLevel="1" x14ac:dyDescent="0.25">
      <c r="A762" s="167">
        <v>279</v>
      </c>
      <c r="B762" s="168" t="s">
        <v>1182</v>
      </c>
      <c r="C762" s="177" t="s">
        <v>1121</v>
      </c>
      <c r="D762" s="169" t="s">
        <v>318</v>
      </c>
      <c r="E762" s="170">
        <v>76.864999999999995</v>
      </c>
      <c r="F762" s="171">
        <f>H762+J762</f>
        <v>0</v>
      </c>
      <c r="G762" s="171">
        <f>ROUND(E762*F762,2)</f>
        <v>0</v>
      </c>
      <c r="H762" s="172"/>
      <c r="I762" s="171">
        <f>ROUND(E762*H762,2)</f>
        <v>0</v>
      </c>
      <c r="J762" s="172"/>
      <c r="K762" s="171">
        <f>ROUND(E762*J762,2)</f>
        <v>0</v>
      </c>
      <c r="L762" s="171">
        <v>15</v>
      </c>
      <c r="M762" s="173">
        <f>G762*(1+L762/100)</f>
        <v>0</v>
      </c>
      <c r="N762" s="159">
        <v>1.5E-3</v>
      </c>
      <c r="O762" s="159">
        <f>ROUND(E762*N762,2)</f>
        <v>0.12</v>
      </c>
      <c r="P762" s="159">
        <v>0</v>
      </c>
      <c r="Q762" s="159">
        <f>ROUND(E762*P762,2)</f>
        <v>0</v>
      </c>
      <c r="R762" s="159"/>
      <c r="S762" s="159" t="s">
        <v>223</v>
      </c>
      <c r="T762" s="159" t="s">
        <v>224</v>
      </c>
      <c r="U762" s="159">
        <v>0</v>
      </c>
      <c r="V762" s="159">
        <f>ROUND(E762*U762,2)</f>
        <v>0</v>
      </c>
      <c r="W762" s="159"/>
      <c r="X762" s="159" t="s">
        <v>268</v>
      </c>
      <c r="Y762" s="150"/>
      <c r="Z762" s="150"/>
      <c r="AA762" s="150"/>
      <c r="AB762" s="150"/>
      <c r="AC762" s="150"/>
      <c r="AD762" s="150"/>
      <c r="AE762" s="150"/>
      <c r="AF762" s="150"/>
      <c r="AG762" s="150" t="s">
        <v>597</v>
      </c>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row>
    <row r="763" spans="1:60" outlineLevel="1" x14ac:dyDescent="0.25">
      <c r="A763" s="157"/>
      <c r="B763" s="158"/>
      <c r="C763" s="191" t="s">
        <v>1183</v>
      </c>
      <c r="D763" s="189"/>
      <c r="E763" s="190">
        <v>76.86</v>
      </c>
      <c r="F763" s="159"/>
      <c r="G763" s="159"/>
      <c r="H763" s="159"/>
      <c r="I763" s="159"/>
      <c r="J763" s="159"/>
      <c r="K763" s="159"/>
      <c r="L763" s="159"/>
      <c r="M763" s="159"/>
      <c r="N763" s="159"/>
      <c r="O763" s="159"/>
      <c r="P763" s="159"/>
      <c r="Q763" s="159"/>
      <c r="R763" s="159"/>
      <c r="S763" s="159"/>
      <c r="T763" s="159"/>
      <c r="U763" s="159"/>
      <c r="V763" s="159"/>
      <c r="W763" s="159"/>
      <c r="X763" s="159"/>
      <c r="Y763" s="150"/>
      <c r="Z763" s="150"/>
      <c r="AA763" s="150"/>
      <c r="AB763" s="150"/>
      <c r="AC763" s="150"/>
      <c r="AD763" s="150"/>
      <c r="AE763" s="150"/>
      <c r="AF763" s="150"/>
      <c r="AG763" s="150" t="s">
        <v>334</v>
      </c>
      <c r="AH763" s="150">
        <v>0</v>
      </c>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row>
    <row r="764" spans="1:60" outlineLevel="1" x14ac:dyDescent="0.25">
      <c r="A764" s="181">
        <v>280</v>
      </c>
      <c r="B764" s="182" t="s">
        <v>1184</v>
      </c>
      <c r="C764" s="188" t="s">
        <v>1185</v>
      </c>
      <c r="D764" s="183" t="s">
        <v>342</v>
      </c>
      <c r="E764" s="184">
        <v>4.2371999999999996</v>
      </c>
      <c r="F764" s="185">
        <f>H764+J764</f>
        <v>0</v>
      </c>
      <c r="G764" s="185">
        <f>ROUND(E764*F764,2)</f>
        <v>0</v>
      </c>
      <c r="H764" s="186"/>
      <c r="I764" s="185">
        <f>ROUND(E764*H764,2)</f>
        <v>0</v>
      </c>
      <c r="J764" s="186"/>
      <c r="K764" s="185">
        <f>ROUND(E764*J764,2)</f>
        <v>0</v>
      </c>
      <c r="L764" s="185">
        <v>15</v>
      </c>
      <c r="M764" s="187">
        <f>G764*(1+L764/100)</f>
        <v>0</v>
      </c>
      <c r="N764" s="159">
        <v>0</v>
      </c>
      <c r="O764" s="159">
        <f>ROUND(E764*N764,2)</f>
        <v>0</v>
      </c>
      <c r="P764" s="159">
        <v>0</v>
      </c>
      <c r="Q764" s="159">
        <f>ROUND(E764*P764,2)</f>
        <v>0</v>
      </c>
      <c r="R764" s="159"/>
      <c r="S764" s="159" t="s">
        <v>223</v>
      </c>
      <c r="T764" s="159" t="s">
        <v>224</v>
      </c>
      <c r="U764" s="159">
        <v>1.2649999999999999</v>
      </c>
      <c r="V764" s="159">
        <f>ROUND(E764*U764,2)</f>
        <v>5.36</v>
      </c>
      <c r="W764" s="159"/>
      <c r="X764" s="159" t="s">
        <v>268</v>
      </c>
      <c r="Y764" s="150"/>
      <c r="Z764" s="150"/>
      <c r="AA764" s="150"/>
      <c r="AB764" s="150"/>
      <c r="AC764" s="150"/>
      <c r="AD764" s="150"/>
      <c r="AE764" s="150"/>
      <c r="AF764" s="150"/>
      <c r="AG764" s="150" t="s">
        <v>597</v>
      </c>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row>
    <row r="765" spans="1:60" outlineLevel="1" x14ac:dyDescent="0.25">
      <c r="A765" s="167">
        <v>281</v>
      </c>
      <c r="B765" s="168" t="s">
        <v>1186</v>
      </c>
      <c r="C765" s="177" t="s">
        <v>1187</v>
      </c>
      <c r="D765" s="169" t="s">
        <v>318</v>
      </c>
      <c r="E765" s="170">
        <v>135.648</v>
      </c>
      <c r="F765" s="171">
        <f>H765+J765</f>
        <v>0</v>
      </c>
      <c r="G765" s="171">
        <f>ROUND(E765*F765,2)</f>
        <v>0</v>
      </c>
      <c r="H765" s="172"/>
      <c r="I765" s="171">
        <f>ROUND(E765*H765,2)</f>
        <v>0</v>
      </c>
      <c r="J765" s="172"/>
      <c r="K765" s="171">
        <f>ROUND(E765*J765,2)</f>
        <v>0</v>
      </c>
      <c r="L765" s="171">
        <v>15</v>
      </c>
      <c r="M765" s="173">
        <f>G765*(1+L765/100)</f>
        <v>0</v>
      </c>
      <c r="N765" s="159">
        <v>2.5000000000000001E-2</v>
      </c>
      <c r="O765" s="159">
        <f>ROUND(E765*N765,2)</f>
        <v>3.39</v>
      </c>
      <c r="P765" s="159">
        <v>0</v>
      </c>
      <c r="Q765" s="159">
        <f>ROUND(E765*P765,2)</f>
        <v>0</v>
      </c>
      <c r="R765" s="159"/>
      <c r="S765" s="159" t="s">
        <v>267</v>
      </c>
      <c r="T765" s="159" t="s">
        <v>224</v>
      </c>
      <c r="U765" s="159">
        <v>0</v>
      </c>
      <c r="V765" s="159">
        <f>ROUND(E765*U765,2)</f>
        <v>0</v>
      </c>
      <c r="W765" s="159"/>
      <c r="X765" s="159" t="s">
        <v>344</v>
      </c>
      <c r="Y765" s="150"/>
      <c r="Z765" s="150"/>
      <c r="AA765" s="150"/>
      <c r="AB765" s="150"/>
      <c r="AC765" s="150"/>
      <c r="AD765" s="150"/>
      <c r="AE765" s="150"/>
      <c r="AF765" s="150"/>
      <c r="AG765" s="150" t="s">
        <v>614</v>
      </c>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row>
    <row r="766" spans="1:60" outlineLevel="1" x14ac:dyDescent="0.25">
      <c r="A766" s="157"/>
      <c r="B766" s="158"/>
      <c r="C766" s="191" t="s">
        <v>1188</v>
      </c>
      <c r="D766" s="189"/>
      <c r="E766" s="190">
        <v>135.65</v>
      </c>
      <c r="F766" s="159"/>
      <c r="G766" s="159"/>
      <c r="H766" s="159"/>
      <c r="I766" s="159"/>
      <c r="J766" s="159"/>
      <c r="K766" s="159"/>
      <c r="L766" s="159"/>
      <c r="M766" s="159"/>
      <c r="N766" s="159"/>
      <c r="O766" s="159"/>
      <c r="P766" s="159"/>
      <c r="Q766" s="159"/>
      <c r="R766" s="159"/>
      <c r="S766" s="159"/>
      <c r="T766" s="159"/>
      <c r="U766" s="159"/>
      <c r="V766" s="159"/>
      <c r="W766" s="159"/>
      <c r="X766" s="159"/>
      <c r="Y766" s="150"/>
      <c r="Z766" s="150"/>
      <c r="AA766" s="150"/>
      <c r="AB766" s="150"/>
      <c r="AC766" s="150"/>
      <c r="AD766" s="150"/>
      <c r="AE766" s="150"/>
      <c r="AF766" s="150"/>
      <c r="AG766" s="150" t="s">
        <v>334</v>
      </c>
      <c r="AH766" s="150">
        <v>0</v>
      </c>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row>
    <row r="767" spans="1:60" outlineLevel="1" x14ac:dyDescent="0.25">
      <c r="A767" s="181">
        <v>282</v>
      </c>
      <c r="B767" s="182" t="s">
        <v>1189</v>
      </c>
      <c r="C767" s="188" t="s">
        <v>1190</v>
      </c>
      <c r="D767" s="183" t="s">
        <v>318</v>
      </c>
      <c r="E767" s="184">
        <v>113.04</v>
      </c>
      <c r="F767" s="185">
        <f>H767+J767</f>
        <v>0</v>
      </c>
      <c r="G767" s="185">
        <f>ROUND(E767*F767,2)</f>
        <v>0</v>
      </c>
      <c r="H767" s="186"/>
      <c r="I767" s="185">
        <f>ROUND(E767*H767,2)</f>
        <v>0</v>
      </c>
      <c r="J767" s="186"/>
      <c r="K767" s="185">
        <f>ROUND(E767*J767,2)</f>
        <v>0</v>
      </c>
      <c r="L767" s="185">
        <v>15</v>
      </c>
      <c r="M767" s="187">
        <f>G767*(1+L767/100)</f>
        <v>0</v>
      </c>
      <c r="N767" s="159">
        <v>0</v>
      </c>
      <c r="O767" s="159">
        <f>ROUND(E767*N767,2)</f>
        <v>0</v>
      </c>
      <c r="P767" s="159">
        <v>0</v>
      </c>
      <c r="Q767" s="159">
        <f>ROUND(E767*P767,2)</f>
        <v>0</v>
      </c>
      <c r="R767" s="159"/>
      <c r="S767" s="159" t="s">
        <v>267</v>
      </c>
      <c r="T767" s="159" t="s">
        <v>224</v>
      </c>
      <c r="U767" s="159">
        <v>0</v>
      </c>
      <c r="V767" s="159">
        <f>ROUND(E767*U767,2)</f>
        <v>0</v>
      </c>
      <c r="W767" s="159"/>
      <c r="X767" s="159" t="s">
        <v>344</v>
      </c>
      <c r="Y767" s="150"/>
      <c r="Z767" s="150"/>
      <c r="AA767" s="150"/>
      <c r="AB767" s="150"/>
      <c r="AC767" s="150"/>
      <c r="AD767" s="150"/>
      <c r="AE767" s="150"/>
      <c r="AF767" s="150"/>
      <c r="AG767" s="150" t="s">
        <v>345</v>
      </c>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row>
    <row r="768" spans="1:60" x14ac:dyDescent="0.25">
      <c r="A768" s="161" t="s">
        <v>218</v>
      </c>
      <c r="B768" s="162" t="s">
        <v>181</v>
      </c>
      <c r="C768" s="176" t="s">
        <v>182</v>
      </c>
      <c r="D768" s="163"/>
      <c r="E768" s="164"/>
      <c r="F768" s="165"/>
      <c r="G768" s="165">
        <f>SUMIF(AG769:AG779,"&lt;&gt;NOR",G769:G779)</f>
        <v>0</v>
      </c>
      <c r="H768" s="165"/>
      <c r="I768" s="165">
        <f>SUM(I769:I779)</f>
        <v>0</v>
      </c>
      <c r="J768" s="165"/>
      <c r="K768" s="165">
        <f>SUM(K769:K779)</f>
        <v>0</v>
      </c>
      <c r="L768" s="165"/>
      <c r="M768" s="166">
        <f>SUM(M769:M779)</f>
        <v>0</v>
      </c>
      <c r="N768" s="160"/>
      <c r="O768" s="160">
        <f>SUM(O769:O779)</f>
        <v>0.32</v>
      </c>
      <c r="P768" s="160"/>
      <c r="Q768" s="160">
        <f>SUM(Q769:Q779)</f>
        <v>0</v>
      </c>
      <c r="R768" s="160"/>
      <c r="S768" s="160"/>
      <c r="T768" s="160"/>
      <c r="U768" s="160"/>
      <c r="V768" s="160">
        <f>SUM(V769:V779)</f>
        <v>113.72</v>
      </c>
      <c r="W768" s="160"/>
      <c r="X768" s="160"/>
      <c r="AG768" t="s">
        <v>219</v>
      </c>
    </row>
    <row r="769" spans="1:60" outlineLevel="1" x14ac:dyDescent="0.25">
      <c r="A769" s="167">
        <v>283</v>
      </c>
      <c r="B769" s="168" t="s">
        <v>1191</v>
      </c>
      <c r="C769" s="177" t="s">
        <v>1192</v>
      </c>
      <c r="D769" s="169" t="s">
        <v>318</v>
      </c>
      <c r="E769" s="170">
        <v>1063.885</v>
      </c>
      <c r="F769" s="171">
        <f>H769+J769</f>
        <v>0</v>
      </c>
      <c r="G769" s="171">
        <f>ROUND(E769*F769,2)</f>
        <v>0</v>
      </c>
      <c r="H769" s="172"/>
      <c r="I769" s="171">
        <f>ROUND(E769*H769,2)</f>
        <v>0</v>
      </c>
      <c r="J769" s="172"/>
      <c r="K769" s="171">
        <f>ROUND(E769*J769,2)</f>
        <v>0</v>
      </c>
      <c r="L769" s="171">
        <v>15</v>
      </c>
      <c r="M769" s="173">
        <f>G769*(1+L769/100)</f>
        <v>0</v>
      </c>
      <c r="N769" s="159">
        <v>1.7000000000000001E-4</v>
      </c>
      <c r="O769" s="159">
        <f>ROUND(E769*N769,2)</f>
        <v>0.18</v>
      </c>
      <c r="P769" s="159">
        <v>0</v>
      </c>
      <c r="Q769" s="159">
        <f>ROUND(E769*P769,2)</f>
        <v>0</v>
      </c>
      <c r="R769" s="159"/>
      <c r="S769" s="159" t="s">
        <v>223</v>
      </c>
      <c r="T769" s="159" t="s">
        <v>224</v>
      </c>
      <c r="U769" s="159">
        <v>3.2480000000000002E-2</v>
      </c>
      <c r="V769" s="159">
        <f>ROUND(E769*U769,2)</f>
        <v>34.549999999999997</v>
      </c>
      <c r="W769" s="159"/>
      <c r="X769" s="159" t="s">
        <v>268</v>
      </c>
      <c r="Y769" s="150"/>
      <c r="Z769" s="150"/>
      <c r="AA769" s="150"/>
      <c r="AB769" s="150"/>
      <c r="AC769" s="150"/>
      <c r="AD769" s="150"/>
      <c r="AE769" s="150"/>
      <c r="AF769" s="150"/>
      <c r="AG769" s="150" t="s">
        <v>597</v>
      </c>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row>
    <row r="770" spans="1:60" outlineLevel="1" x14ac:dyDescent="0.25">
      <c r="A770" s="157"/>
      <c r="B770" s="158"/>
      <c r="C770" s="191" t="s">
        <v>1193</v>
      </c>
      <c r="D770" s="189"/>
      <c r="E770" s="190">
        <v>278.3</v>
      </c>
      <c r="F770" s="159"/>
      <c r="G770" s="159"/>
      <c r="H770" s="159"/>
      <c r="I770" s="159"/>
      <c r="J770" s="159"/>
      <c r="K770" s="159"/>
      <c r="L770" s="159"/>
      <c r="M770" s="159"/>
      <c r="N770" s="159"/>
      <c r="O770" s="159"/>
      <c r="P770" s="159"/>
      <c r="Q770" s="159"/>
      <c r="R770" s="159"/>
      <c r="S770" s="159"/>
      <c r="T770" s="159"/>
      <c r="U770" s="159"/>
      <c r="V770" s="159"/>
      <c r="W770" s="159"/>
      <c r="X770" s="159"/>
      <c r="Y770" s="150"/>
      <c r="Z770" s="150"/>
      <c r="AA770" s="150"/>
      <c r="AB770" s="150"/>
      <c r="AC770" s="150"/>
      <c r="AD770" s="150"/>
      <c r="AE770" s="150"/>
      <c r="AF770" s="150"/>
      <c r="AG770" s="150" t="s">
        <v>334</v>
      </c>
      <c r="AH770" s="150">
        <v>0</v>
      </c>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row>
    <row r="771" spans="1:60" outlineLevel="1" x14ac:dyDescent="0.25">
      <c r="A771" s="157"/>
      <c r="B771" s="158"/>
      <c r="C771" s="191" t="s">
        <v>1194</v>
      </c>
      <c r="D771" s="189"/>
      <c r="E771" s="190">
        <v>785.59</v>
      </c>
      <c r="F771" s="159"/>
      <c r="G771" s="159"/>
      <c r="H771" s="159"/>
      <c r="I771" s="159"/>
      <c r="J771" s="159"/>
      <c r="K771" s="159"/>
      <c r="L771" s="159"/>
      <c r="M771" s="159"/>
      <c r="N771" s="159"/>
      <c r="O771" s="159"/>
      <c r="P771" s="159"/>
      <c r="Q771" s="159"/>
      <c r="R771" s="159"/>
      <c r="S771" s="159"/>
      <c r="T771" s="159"/>
      <c r="U771" s="159"/>
      <c r="V771" s="159"/>
      <c r="W771" s="159"/>
      <c r="X771" s="159"/>
      <c r="Y771" s="150"/>
      <c r="Z771" s="150"/>
      <c r="AA771" s="150"/>
      <c r="AB771" s="150"/>
      <c r="AC771" s="150"/>
      <c r="AD771" s="150"/>
      <c r="AE771" s="150"/>
      <c r="AF771" s="150"/>
      <c r="AG771" s="150" t="s">
        <v>334</v>
      </c>
      <c r="AH771" s="150">
        <v>0</v>
      </c>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row>
    <row r="772" spans="1:60" ht="20.399999999999999" outlineLevel="1" x14ac:dyDescent="0.25">
      <c r="A772" s="167">
        <v>284</v>
      </c>
      <c r="B772" s="168" t="s">
        <v>1195</v>
      </c>
      <c r="C772" s="177" t="s">
        <v>1196</v>
      </c>
      <c r="D772" s="169" t="s">
        <v>318</v>
      </c>
      <c r="E772" s="170">
        <v>785.58500000000004</v>
      </c>
      <c r="F772" s="171">
        <f>H772+J772</f>
        <v>0</v>
      </c>
      <c r="G772" s="171">
        <f>ROUND(E772*F772,2)</f>
        <v>0</v>
      </c>
      <c r="H772" s="172"/>
      <c r="I772" s="171">
        <f>ROUND(E772*H772,2)</f>
        <v>0</v>
      </c>
      <c r="J772" s="172"/>
      <c r="K772" s="171">
        <f>ROUND(E772*J772,2)</f>
        <v>0</v>
      </c>
      <c r="L772" s="171">
        <v>15</v>
      </c>
      <c r="M772" s="173">
        <f>G772*(1+L772/100)</f>
        <v>0</v>
      </c>
      <c r="N772" s="159">
        <v>1.1E-4</v>
      </c>
      <c r="O772" s="159">
        <f>ROUND(E772*N772,2)</f>
        <v>0.09</v>
      </c>
      <c r="P772" s="159">
        <v>0</v>
      </c>
      <c r="Q772" s="159">
        <f>ROUND(E772*P772,2)</f>
        <v>0</v>
      </c>
      <c r="R772" s="159"/>
      <c r="S772" s="159" t="s">
        <v>1197</v>
      </c>
      <c r="T772" s="159" t="s">
        <v>224</v>
      </c>
      <c r="U772" s="159">
        <v>6.6360000000000002E-2</v>
      </c>
      <c r="V772" s="159">
        <f>ROUND(E772*U772,2)</f>
        <v>52.13</v>
      </c>
      <c r="W772" s="159"/>
      <c r="X772" s="159" t="s">
        <v>268</v>
      </c>
      <c r="Y772" s="150"/>
      <c r="Z772" s="150"/>
      <c r="AA772" s="150"/>
      <c r="AB772" s="150"/>
      <c r="AC772" s="150"/>
      <c r="AD772" s="150"/>
      <c r="AE772" s="150"/>
      <c r="AF772" s="150"/>
      <c r="AG772" s="150" t="s">
        <v>597</v>
      </c>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row>
    <row r="773" spans="1:60" outlineLevel="1" x14ac:dyDescent="0.25">
      <c r="A773" s="157"/>
      <c r="B773" s="158"/>
      <c r="C773" s="191" t="s">
        <v>1198</v>
      </c>
      <c r="D773" s="189"/>
      <c r="E773" s="190">
        <v>403.65</v>
      </c>
      <c r="F773" s="159"/>
      <c r="G773" s="159"/>
      <c r="H773" s="159"/>
      <c r="I773" s="159"/>
      <c r="J773" s="159"/>
      <c r="K773" s="159"/>
      <c r="L773" s="159"/>
      <c r="M773" s="159"/>
      <c r="N773" s="159"/>
      <c r="O773" s="159"/>
      <c r="P773" s="159"/>
      <c r="Q773" s="159"/>
      <c r="R773" s="159"/>
      <c r="S773" s="159"/>
      <c r="T773" s="159"/>
      <c r="U773" s="159"/>
      <c r="V773" s="159"/>
      <c r="W773" s="159"/>
      <c r="X773" s="159"/>
      <c r="Y773" s="150"/>
      <c r="Z773" s="150"/>
      <c r="AA773" s="150"/>
      <c r="AB773" s="150"/>
      <c r="AC773" s="150"/>
      <c r="AD773" s="150"/>
      <c r="AE773" s="150"/>
      <c r="AF773" s="150"/>
      <c r="AG773" s="150" t="s">
        <v>334</v>
      </c>
      <c r="AH773" s="150">
        <v>0</v>
      </c>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row>
    <row r="774" spans="1:60" ht="20.399999999999999" outlineLevel="1" x14ac:dyDescent="0.25">
      <c r="A774" s="157"/>
      <c r="B774" s="158"/>
      <c r="C774" s="191" t="s">
        <v>1199</v>
      </c>
      <c r="D774" s="189"/>
      <c r="E774" s="190">
        <v>436.16</v>
      </c>
      <c r="F774" s="159"/>
      <c r="G774" s="159"/>
      <c r="H774" s="159"/>
      <c r="I774" s="159"/>
      <c r="J774" s="159"/>
      <c r="K774" s="159"/>
      <c r="L774" s="159"/>
      <c r="M774" s="159"/>
      <c r="N774" s="159"/>
      <c r="O774" s="159"/>
      <c r="P774" s="159"/>
      <c r="Q774" s="159"/>
      <c r="R774" s="159"/>
      <c r="S774" s="159"/>
      <c r="T774" s="159"/>
      <c r="U774" s="159"/>
      <c r="V774" s="159"/>
      <c r="W774" s="159"/>
      <c r="X774" s="159"/>
      <c r="Y774" s="150"/>
      <c r="Z774" s="150"/>
      <c r="AA774" s="150"/>
      <c r="AB774" s="150"/>
      <c r="AC774" s="150"/>
      <c r="AD774" s="150"/>
      <c r="AE774" s="150"/>
      <c r="AF774" s="150"/>
      <c r="AG774" s="150" t="s">
        <v>334</v>
      </c>
      <c r="AH774" s="150">
        <v>0</v>
      </c>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row>
    <row r="775" spans="1:60" outlineLevel="1" x14ac:dyDescent="0.25">
      <c r="A775" s="157"/>
      <c r="B775" s="158"/>
      <c r="C775" s="191" t="s">
        <v>1200</v>
      </c>
      <c r="D775" s="189"/>
      <c r="E775" s="190">
        <v>69.12</v>
      </c>
      <c r="F775" s="159"/>
      <c r="G775" s="159"/>
      <c r="H775" s="159"/>
      <c r="I775" s="159"/>
      <c r="J775" s="159"/>
      <c r="K775" s="159"/>
      <c r="L775" s="159"/>
      <c r="M775" s="159"/>
      <c r="N775" s="159"/>
      <c r="O775" s="159"/>
      <c r="P775" s="159"/>
      <c r="Q775" s="159"/>
      <c r="R775" s="159"/>
      <c r="S775" s="159"/>
      <c r="T775" s="159"/>
      <c r="U775" s="159"/>
      <c r="V775" s="159"/>
      <c r="W775" s="159"/>
      <c r="X775" s="159"/>
      <c r="Y775" s="150"/>
      <c r="Z775" s="150"/>
      <c r="AA775" s="150"/>
      <c r="AB775" s="150"/>
      <c r="AC775" s="150"/>
      <c r="AD775" s="150"/>
      <c r="AE775" s="150"/>
      <c r="AF775" s="150"/>
      <c r="AG775" s="150" t="s">
        <v>334</v>
      </c>
      <c r="AH775" s="150">
        <v>0</v>
      </c>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row>
    <row r="776" spans="1:60" outlineLevel="1" x14ac:dyDescent="0.25">
      <c r="A776" s="157"/>
      <c r="B776" s="158"/>
      <c r="C776" s="191" t="s">
        <v>1201</v>
      </c>
      <c r="D776" s="189"/>
      <c r="E776" s="190">
        <v>-113.04</v>
      </c>
      <c r="F776" s="159"/>
      <c r="G776" s="159"/>
      <c r="H776" s="159"/>
      <c r="I776" s="159"/>
      <c r="J776" s="159"/>
      <c r="K776" s="159"/>
      <c r="L776" s="159"/>
      <c r="M776" s="159"/>
      <c r="N776" s="159"/>
      <c r="O776" s="159"/>
      <c r="P776" s="159"/>
      <c r="Q776" s="159"/>
      <c r="R776" s="159"/>
      <c r="S776" s="159"/>
      <c r="T776" s="159"/>
      <c r="U776" s="159"/>
      <c r="V776" s="159"/>
      <c r="W776" s="159"/>
      <c r="X776" s="159"/>
      <c r="Y776" s="150"/>
      <c r="Z776" s="150"/>
      <c r="AA776" s="150"/>
      <c r="AB776" s="150"/>
      <c r="AC776" s="150"/>
      <c r="AD776" s="150"/>
      <c r="AE776" s="150"/>
      <c r="AF776" s="150"/>
      <c r="AG776" s="150" t="s">
        <v>334</v>
      </c>
      <c r="AH776" s="150">
        <v>0</v>
      </c>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row>
    <row r="777" spans="1:60" outlineLevel="1" x14ac:dyDescent="0.25">
      <c r="A777" s="157"/>
      <c r="B777" s="158"/>
      <c r="C777" s="191" t="s">
        <v>1202</v>
      </c>
      <c r="D777" s="189"/>
      <c r="E777" s="190">
        <v>-10.3</v>
      </c>
      <c r="F777" s="159"/>
      <c r="G777" s="159"/>
      <c r="H777" s="159"/>
      <c r="I777" s="159"/>
      <c r="J777" s="159"/>
      <c r="K777" s="159"/>
      <c r="L777" s="159"/>
      <c r="M777" s="159"/>
      <c r="N777" s="159"/>
      <c r="O777" s="159"/>
      <c r="P777" s="159"/>
      <c r="Q777" s="159"/>
      <c r="R777" s="159"/>
      <c r="S777" s="159"/>
      <c r="T777" s="159"/>
      <c r="U777" s="159"/>
      <c r="V777" s="159"/>
      <c r="W777" s="159"/>
      <c r="X777" s="159"/>
      <c r="Y777" s="150"/>
      <c r="Z777" s="150"/>
      <c r="AA777" s="150"/>
      <c r="AB777" s="150"/>
      <c r="AC777" s="150"/>
      <c r="AD777" s="150"/>
      <c r="AE777" s="150"/>
      <c r="AF777" s="150"/>
      <c r="AG777" s="150" t="s">
        <v>334</v>
      </c>
      <c r="AH777" s="150">
        <v>0</v>
      </c>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row>
    <row r="778" spans="1:60" outlineLevel="1" x14ac:dyDescent="0.25">
      <c r="A778" s="167">
        <v>285</v>
      </c>
      <c r="B778" s="168" t="s">
        <v>1203</v>
      </c>
      <c r="C778" s="177" t="s">
        <v>1204</v>
      </c>
      <c r="D778" s="169" t="s">
        <v>318</v>
      </c>
      <c r="E778" s="170">
        <v>278.3</v>
      </c>
      <c r="F778" s="171">
        <f>H778+J778</f>
        <v>0</v>
      </c>
      <c r="G778" s="171">
        <f>ROUND(E778*F778,2)</f>
        <v>0</v>
      </c>
      <c r="H778" s="172"/>
      <c r="I778" s="171">
        <f>ROUND(E778*H778,2)</f>
        <v>0</v>
      </c>
      <c r="J778" s="172"/>
      <c r="K778" s="171">
        <f>ROUND(E778*J778,2)</f>
        <v>0</v>
      </c>
      <c r="L778" s="171">
        <v>15</v>
      </c>
      <c r="M778" s="173">
        <f>G778*(1+L778/100)</f>
        <v>0</v>
      </c>
      <c r="N778" s="159">
        <v>1.9000000000000001E-4</v>
      </c>
      <c r="O778" s="159">
        <f>ROUND(E778*N778,2)</f>
        <v>0.05</v>
      </c>
      <c r="P778" s="159">
        <v>0</v>
      </c>
      <c r="Q778" s="159">
        <f>ROUND(E778*P778,2)</f>
        <v>0</v>
      </c>
      <c r="R778" s="159"/>
      <c r="S778" s="159" t="s">
        <v>1197</v>
      </c>
      <c r="T778" s="159" t="s">
        <v>224</v>
      </c>
      <c r="U778" s="159">
        <v>9.7170000000000006E-2</v>
      </c>
      <c r="V778" s="159">
        <f>ROUND(E778*U778,2)</f>
        <v>27.04</v>
      </c>
      <c r="W778" s="159"/>
      <c r="X778" s="159" t="s">
        <v>268</v>
      </c>
      <c r="Y778" s="150"/>
      <c r="Z778" s="150"/>
      <c r="AA778" s="150"/>
      <c r="AB778" s="150"/>
      <c r="AC778" s="150"/>
      <c r="AD778" s="150"/>
      <c r="AE778" s="150"/>
      <c r="AF778" s="150"/>
      <c r="AG778" s="150" t="s">
        <v>597</v>
      </c>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row>
    <row r="779" spans="1:60" outlineLevel="1" x14ac:dyDescent="0.25">
      <c r="A779" s="157"/>
      <c r="B779" s="158"/>
      <c r="C779" s="191" t="s">
        <v>1193</v>
      </c>
      <c r="D779" s="189"/>
      <c r="E779" s="190">
        <v>278.3</v>
      </c>
      <c r="F779" s="159"/>
      <c r="G779" s="159"/>
      <c r="H779" s="159"/>
      <c r="I779" s="159"/>
      <c r="J779" s="159"/>
      <c r="K779" s="159"/>
      <c r="L779" s="159"/>
      <c r="M779" s="159"/>
      <c r="N779" s="159"/>
      <c r="O779" s="159"/>
      <c r="P779" s="159"/>
      <c r="Q779" s="159"/>
      <c r="R779" s="159"/>
      <c r="S779" s="159"/>
      <c r="T779" s="159"/>
      <c r="U779" s="159"/>
      <c r="V779" s="159"/>
      <c r="W779" s="159"/>
      <c r="X779" s="159"/>
      <c r="Y779" s="150"/>
      <c r="Z779" s="150"/>
      <c r="AA779" s="150"/>
      <c r="AB779" s="150"/>
      <c r="AC779" s="150"/>
      <c r="AD779" s="150"/>
      <c r="AE779" s="150"/>
      <c r="AF779" s="150"/>
      <c r="AG779" s="150" t="s">
        <v>334</v>
      </c>
      <c r="AH779" s="150">
        <v>0</v>
      </c>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row>
    <row r="780" spans="1:60" x14ac:dyDescent="0.25">
      <c r="A780" s="161" t="s">
        <v>218</v>
      </c>
      <c r="B780" s="162" t="s">
        <v>188</v>
      </c>
      <c r="C780" s="176" t="s">
        <v>189</v>
      </c>
      <c r="D780" s="163"/>
      <c r="E780" s="164"/>
      <c r="F780" s="165"/>
      <c r="G780" s="165">
        <f>SUMIF(AG781:AG790,"&lt;&gt;NOR",G781:G790)</f>
        <v>0</v>
      </c>
      <c r="H780" s="165"/>
      <c r="I780" s="165">
        <f>SUM(I781:I790)</f>
        <v>0</v>
      </c>
      <c r="J780" s="165"/>
      <c r="K780" s="165">
        <f>SUM(K781:K790)</f>
        <v>0</v>
      </c>
      <c r="L780" s="165"/>
      <c r="M780" s="166">
        <f>SUM(M781:M790)</f>
        <v>0</v>
      </c>
      <c r="N780" s="160"/>
      <c r="O780" s="160">
        <f>SUM(O781:O790)</f>
        <v>0</v>
      </c>
      <c r="P780" s="160"/>
      <c r="Q780" s="160">
        <f>SUM(Q781:Q790)</f>
        <v>0</v>
      </c>
      <c r="R780" s="160"/>
      <c r="S780" s="160"/>
      <c r="T780" s="160"/>
      <c r="U780" s="160"/>
      <c r="V780" s="160">
        <f>SUM(V781:V790)</f>
        <v>1732.14</v>
      </c>
      <c r="W780" s="160"/>
      <c r="X780" s="160"/>
      <c r="AG780" t="s">
        <v>219</v>
      </c>
    </row>
    <row r="781" spans="1:60" outlineLevel="1" x14ac:dyDescent="0.25">
      <c r="A781" s="181">
        <v>285</v>
      </c>
      <c r="B781" s="182" t="s">
        <v>1206</v>
      </c>
      <c r="C781" s="188" t="s">
        <v>1207</v>
      </c>
      <c r="D781" s="183" t="s">
        <v>342</v>
      </c>
      <c r="E781" s="184">
        <v>621.95016999999996</v>
      </c>
      <c r="F781" s="185">
        <f>H781+J781</f>
        <v>0</v>
      </c>
      <c r="G781" s="185">
        <f>ROUND(E781*F781,2)</f>
        <v>0</v>
      </c>
      <c r="H781" s="186"/>
      <c r="I781" s="185">
        <f>ROUND(E781*H781,2)</f>
        <v>0</v>
      </c>
      <c r="J781" s="186"/>
      <c r="K781" s="185">
        <f>ROUND(E781*J781,2)</f>
        <v>0</v>
      </c>
      <c r="L781" s="185">
        <v>15</v>
      </c>
      <c r="M781" s="187">
        <f>G781*(1+L781/100)</f>
        <v>0</v>
      </c>
      <c r="N781" s="159">
        <v>0</v>
      </c>
      <c r="O781" s="159">
        <f>ROUND(E781*N781,2)</f>
        <v>0</v>
      </c>
      <c r="P781" s="159">
        <v>0</v>
      </c>
      <c r="Q781" s="159">
        <f>ROUND(E781*P781,2)</f>
        <v>0</v>
      </c>
      <c r="R781" s="159"/>
      <c r="S781" s="159" t="s">
        <v>223</v>
      </c>
      <c r="T781" s="159" t="s">
        <v>224</v>
      </c>
      <c r="U781" s="159">
        <v>0.93300000000000005</v>
      </c>
      <c r="V781" s="159">
        <f>ROUND(E781*U781,2)</f>
        <v>580.28</v>
      </c>
      <c r="W781" s="159"/>
      <c r="X781" s="159" t="s">
        <v>268</v>
      </c>
      <c r="Y781" s="150"/>
      <c r="Z781" s="150"/>
      <c r="AA781" s="150"/>
      <c r="AB781" s="150"/>
      <c r="AC781" s="150"/>
      <c r="AD781" s="150"/>
      <c r="AE781" s="150"/>
      <c r="AF781" s="150"/>
      <c r="AG781" s="150" t="s">
        <v>1205</v>
      </c>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row>
    <row r="782" spans="1:60" outlineLevel="1" x14ac:dyDescent="0.25">
      <c r="A782" s="167">
        <v>286</v>
      </c>
      <c r="B782" s="168" t="s">
        <v>1208</v>
      </c>
      <c r="C782" s="177" t="s">
        <v>1209</v>
      </c>
      <c r="D782" s="169" t="s">
        <v>342</v>
      </c>
      <c r="E782" s="170">
        <v>621.95016999999996</v>
      </c>
      <c r="F782" s="171">
        <f>H782+J782</f>
        <v>0</v>
      </c>
      <c r="G782" s="171">
        <f>ROUND(E782*F782,2)</f>
        <v>0</v>
      </c>
      <c r="H782" s="172"/>
      <c r="I782" s="171">
        <f>ROUND(E782*H782,2)</f>
        <v>0</v>
      </c>
      <c r="J782" s="172"/>
      <c r="K782" s="171">
        <f>ROUND(E782*J782,2)</f>
        <v>0</v>
      </c>
      <c r="L782" s="171">
        <v>15</v>
      </c>
      <c r="M782" s="173">
        <f>G782*(1+L782/100)</f>
        <v>0</v>
      </c>
      <c r="N782" s="159">
        <v>0</v>
      </c>
      <c r="O782" s="159">
        <f>ROUND(E782*N782,2)</f>
        <v>0</v>
      </c>
      <c r="P782" s="159">
        <v>0</v>
      </c>
      <c r="Q782" s="159">
        <f>ROUND(E782*P782,2)</f>
        <v>0</v>
      </c>
      <c r="R782" s="159"/>
      <c r="S782" s="159" t="s">
        <v>223</v>
      </c>
      <c r="T782" s="159" t="s">
        <v>224</v>
      </c>
      <c r="U782" s="159">
        <v>0.49</v>
      </c>
      <c r="V782" s="159">
        <f>ROUND(E782*U782,2)</f>
        <v>304.76</v>
      </c>
      <c r="W782" s="159"/>
      <c r="X782" s="159" t="s">
        <v>268</v>
      </c>
      <c r="Y782" s="150"/>
      <c r="Z782" s="150"/>
      <c r="AA782" s="150"/>
      <c r="AB782" s="150"/>
      <c r="AC782" s="150"/>
      <c r="AD782" s="150"/>
      <c r="AE782" s="150"/>
      <c r="AF782" s="150"/>
      <c r="AG782" s="150" t="s">
        <v>1205</v>
      </c>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row>
    <row r="783" spans="1:60" outlineLevel="1" x14ac:dyDescent="0.25">
      <c r="A783" s="157"/>
      <c r="B783" s="158"/>
      <c r="C783" s="287" t="s">
        <v>1210</v>
      </c>
      <c r="D783" s="288"/>
      <c r="E783" s="288"/>
      <c r="F783" s="288"/>
      <c r="G783" s="288"/>
      <c r="H783" s="159"/>
      <c r="I783" s="159"/>
      <c r="J783" s="159"/>
      <c r="K783" s="159"/>
      <c r="L783" s="159"/>
      <c r="M783" s="159"/>
      <c r="N783" s="159"/>
      <c r="O783" s="159"/>
      <c r="P783" s="159"/>
      <c r="Q783" s="159"/>
      <c r="R783" s="159"/>
      <c r="S783" s="159"/>
      <c r="T783" s="159"/>
      <c r="U783" s="159"/>
      <c r="V783" s="159"/>
      <c r="W783" s="159"/>
      <c r="X783" s="159"/>
      <c r="Y783" s="150"/>
      <c r="Z783" s="150"/>
      <c r="AA783" s="150"/>
      <c r="AB783" s="150"/>
      <c r="AC783" s="150"/>
      <c r="AD783" s="150"/>
      <c r="AE783" s="150"/>
      <c r="AF783" s="150"/>
      <c r="AG783" s="150" t="s">
        <v>228</v>
      </c>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row>
    <row r="784" spans="1:60" outlineLevel="1" x14ac:dyDescent="0.25">
      <c r="A784" s="181">
        <v>287</v>
      </c>
      <c r="B784" s="182" t="s">
        <v>1211</v>
      </c>
      <c r="C784" s="188" t="s">
        <v>1212</v>
      </c>
      <c r="D784" s="183" t="s">
        <v>342</v>
      </c>
      <c r="E784" s="184">
        <v>8707.3023599999997</v>
      </c>
      <c r="F784" s="185">
        <f>H784+J784</f>
        <v>0</v>
      </c>
      <c r="G784" s="185">
        <f>ROUND(E784*F784,2)</f>
        <v>0</v>
      </c>
      <c r="H784" s="186"/>
      <c r="I784" s="185">
        <f>ROUND(E784*H784,2)</f>
        <v>0</v>
      </c>
      <c r="J784" s="186"/>
      <c r="K784" s="185">
        <f>ROUND(E784*J784,2)</f>
        <v>0</v>
      </c>
      <c r="L784" s="185">
        <v>15</v>
      </c>
      <c r="M784" s="187">
        <f>G784*(1+L784/100)</f>
        <v>0</v>
      </c>
      <c r="N784" s="159">
        <v>0</v>
      </c>
      <c r="O784" s="159">
        <f>ROUND(E784*N784,2)</f>
        <v>0</v>
      </c>
      <c r="P784" s="159">
        <v>0</v>
      </c>
      <c r="Q784" s="159">
        <f>ROUND(E784*P784,2)</f>
        <v>0</v>
      </c>
      <c r="R784" s="159"/>
      <c r="S784" s="159" t="s">
        <v>223</v>
      </c>
      <c r="T784" s="159" t="s">
        <v>224</v>
      </c>
      <c r="U784" s="159">
        <v>0</v>
      </c>
      <c r="V784" s="159">
        <f>ROUND(E784*U784,2)</f>
        <v>0</v>
      </c>
      <c r="W784" s="159"/>
      <c r="X784" s="159" t="s">
        <v>268</v>
      </c>
      <c r="Y784" s="150"/>
      <c r="Z784" s="150"/>
      <c r="AA784" s="150"/>
      <c r="AB784" s="150"/>
      <c r="AC784" s="150"/>
      <c r="AD784" s="150"/>
      <c r="AE784" s="150"/>
      <c r="AF784" s="150"/>
      <c r="AG784" s="150" t="s">
        <v>1205</v>
      </c>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row>
    <row r="785" spans="1:60" outlineLevel="1" x14ac:dyDescent="0.25">
      <c r="A785" s="181">
        <v>288</v>
      </c>
      <c r="B785" s="182" t="s">
        <v>1213</v>
      </c>
      <c r="C785" s="188" t="s">
        <v>1214</v>
      </c>
      <c r="D785" s="183" t="s">
        <v>342</v>
      </c>
      <c r="E785" s="184">
        <v>621.95016999999996</v>
      </c>
      <c r="F785" s="185">
        <f>H785+J785</f>
        <v>0</v>
      </c>
      <c r="G785" s="185">
        <f>ROUND(E785*F785,2)</f>
        <v>0</v>
      </c>
      <c r="H785" s="186"/>
      <c r="I785" s="185">
        <f>ROUND(E785*H785,2)</f>
        <v>0</v>
      </c>
      <c r="J785" s="186"/>
      <c r="K785" s="185">
        <f>ROUND(E785*J785,2)</f>
        <v>0</v>
      </c>
      <c r="L785" s="185">
        <v>15</v>
      </c>
      <c r="M785" s="187">
        <f>G785*(1+L785/100)</f>
        <v>0</v>
      </c>
      <c r="N785" s="159">
        <v>0</v>
      </c>
      <c r="O785" s="159">
        <f>ROUND(E785*N785,2)</f>
        <v>0</v>
      </c>
      <c r="P785" s="159">
        <v>0</v>
      </c>
      <c r="Q785" s="159">
        <f>ROUND(E785*P785,2)</f>
        <v>0</v>
      </c>
      <c r="R785" s="159"/>
      <c r="S785" s="159" t="s">
        <v>223</v>
      </c>
      <c r="T785" s="159" t="s">
        <v>224</v>
      </c>
      <c r="U785" s="159">
        <v>0.94199999999999995</v>
      </c>
      <c r="V785" s="159">
        <f>ROUND(E785*U785,2)</f>
        <v>585.88</v>
      </c>
      <c r="W785" s="159"/>
      <c r="X785" s="159" t="s">
        <v>268</v>
      </c>
      <c r="Y785" s="150"/>
      <c r="Z785" s="150"/>
      <c r="AA785" s="150"/>
      <c r="AB785" s="150"/>
      <c r="AC785" s="150"/>
      <c r="AD785" s="150"/>
      <c r="AE785" s="150"/>
      <c r="AF785" s="150"/>
      <c r="AG785" s="150" t="s">
        <v>1205</v>
      </c>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row>
    <row r="786" spans="1:60" outlineLevel="1" x14ac:dyDescent="0.25">
      <c r="A786" s="181">
        <v>289</v>
      </c>
      <c r="B786" s="182" t="s">
        <v>1215</v>
      </c>
      <c r="C786" s="188" t="s">
        <v>1216</v>
      </c>
      <c r="D786" s="183" t="s">
        <v>342</v>
      </c>
      <c r="E786" s="184">
        <v>2487.8006700000001</v>
      </c>
      <c r="F786" s="185">
        <f>H786+J786</f>
        <v>0</v>
      </c>
      <c r="G786" s="185">
        <f>ROUND(E786*F786,2)</f>
        <v>0</v>
      </c>
      <c r="H786" s="186"/>
      <c r="I786" s="185">
        <f>ROUND(E786*H786,2)</f>
        <v>0</v>
      </c>
      <c r="J786" s="186"/>
      <c r="K786" s="185">
        <f>ROUND(E786*J786,2)</f>
        <v>0</v>
      </c>
      <c r="L786" s="185">
        <v>15</v>
      </c>
      <c r="M786" s="187">
        <f>G786*(1+L786/100)</f>
        <v>0</v>
      </c>
      <c r="N786" s="159">
        <v>0</v>
      </c>
      <c r="O786" s="159">
        <f>ROUND(E786*N786,2)</f>
        <v>0</v>
      </c>
      <c r="P786" s="159">
        <v>0</v>
      </c>
      <c r="Q786" s="159">
        <f>ROUND(E786*P786,2)</f>
        <v>0</v>
      </c>
      <c r="R786" s="159"/>
      <c r="S786" s="159" t="s">
        <v>223</v>
      </c>
      <c r="T786" s="159" t="s">
        <v>224</v>
      </c>
      <c r="U786" s="159">
        <v>0.105</v>
      </c>
      <c r="V786" s="159">
        <f>ROUND(E786*U786,2)</f>
        <v>261.22000000000003</v>
      </c>
      <c r="W786" s="159"/>
      <c r="X786" s="159" t="s">
        <v>268</v>
      </c>
      <c r="Y786" s="150"/>
      <c r="Z786" s="150"/>
      <c r="AA786" s="150"/>
      <c r="AB786" s="150"/>
      <c r="AC786" s="150"/>
      <c r="AD786" s="150"/>
      <c r="AE786" s="150"/>
      <c r="AF786" s="150"/>
      <c r="AG786" s="150" t="s">
        <v>1205</v>
      </c>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row>
    <row r="787" spans="1:60" outlineLevel="1" x14ac:dyDescent="0.25">
      <c r="A787" s="167">
        <v>290</v>
      </c>
      <c r="B787" s="168" t="s">
        <v>1217</v>
      </c>
      <c r="C787" s="177" t="s">
        <v>1218</v>
      </c>
      <c r="D787" s="169" t="s">
        <v>342</v>
      </c>
      <c r="E787" s="170">
        <v>3.5910000000000002</v>
      </c>
      <c r="F787" s="171">
        <f>H787+J787</f>
        <v>0</v>
      </c>
      <c r="G787" s="171">
        <f>ROUND(E787*F787,2)</f>
        <v>0</v>
      </c>
      <c r="H787" s="172"/>
      <c r="I787" s="171">
        <f>ROUND(E787*H787,2)</f>
        <v>0</v>
      </c>
      <c r="J787" s="172"/>
      <c r="K787" s="171">
        <f>ROUND(E787*J787,2)</f>
        <v>0</v>
      </c>
      <c r="L787" s="171">
        <v>15</v>
      </c>
      <c r="M787" s="173">
        <f>G787*(1+L787/100)</f>
        <v>0</v>
      </c>
      <c r="N787" s="159">
        <v>0</v>
      </c>
      <c r="O787" s="159">
        <f>ROUND(E787*N787,2)</f>
        <v>0</v>
      </c>
      <c r="P787" s="159">
        <v>0</v>
      </c>
      <c r="Q787" s="159">
        <f>ROUND(E787*P787,2)</f>
        <v>0</v>
      </c>
      <c r="R787" s="159"/>
      <c r="S787" s="159" t="s">
        <v>223</v>
      </c>
      <c r="T787" s="159" t="s">
        <v>224</v>
      </c>
      <c r="U787" s="159">
        <v>0</v>
      </c>
      <c r="V787" s="159">
        <f>ROUND(E787*U787,2)</f>
        <v>0</v>
      </c>
      <c r="W787" s="159"/>
      <c r="X787" s="159" t="s">
        <v>268</v>
      </c>
      <c r="Y787" s="150"/>
      <c r="Z787" s="150"/>
      <c r="AA787" s="150"/>
      <c r="AB787" s="150"/>
      <c r="AC787" s="150"/>
      <c r="AD787" s="150"/>
      <c r="AE787" s="150"/>
      <c r="AF787" s="150"/>
      <c r="AG787" s="150" t="s">
        <v>332</v>
      </c>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row>
    <row r="788" spans="1:60" outlineLevel="1" x14ac:dyDescent="0.25">
      <c r="A788" s="157"/>
      <c r="B788" s="158"/>
      <c r="C788" s="191" t="s">
        <v>1219</v>
      </c>
      <c r="D788" s="189"/>
      <c r="E788" s="190">
        <v>3.59</v>
      </c>
      <c r="F788" s="159"/>
      <c r="G788" s="159"/>
      <c r="H788" s="159"/>
      <c r="I788" s="159"/>
      <c r="J788" s="159"/>
      <c r="K788" s="159"/>
      <c r="L788" s="159"/>
      <c r="M788" s="159"/>
      <c r="N788" s="159"/>
      <c r="O788" s="159"/>
      <c r="P788" s="159"/>
      <c r="Q788" s="159"/>
      <c r="R788" s="159"/>
      <c r="S788" s="159"/>
      <c r="T788" s="159"/>
      <c r="U788" s="159"/>
      <c r="V788" s="159"/>
      <c r="W788" s="159"/>
      <c r="X788" s="159"/>
      <c r="Y788" s="150"/>
      <c r="Z788" s="150"/>
      <c r="AA788" s="150"/>
      <c r="AB788" s="150"/>
      <c r="AC788" s="150"/>
      <c r="AD788" s="150"/>
      <c r="AE788" s="150"/>
      <c r="AF788" s="150"/>
      <c r="AG788" s="150" t="s">
        <v>334</v>
      </c>
      <c r="AH788" s="150">
        <v>0</v>
      </c>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row>
    <row r="789" spans="1:60" outlineLevel="1" x14ac:dyDescent="0.25">
      <c r="A789" s="167">
        <v>291</v>
      </c>
      <c r="B789" s="168" t="s">
        <v>1220</v>
      </c>
      <c r="C789" s="177" t="s">
        <v>1221</v>
      </c>
      <c r="D789" s="169" t="s">
        <v>342</v>
      </c>
      <c r="E789" s="170">
        <v>618.35482999999999</v>
      </c>
      <c r="F789" s="171">
        <f>H789+J789</f>
        <v>0</v>
      </c>
      <c r="G789" s="171">
        <f>ROUND(E789*F789,2)</f>
        <v>0</v>
      </c>
      <c r="H789" s="172"/>
      <c r="I789" s="171">
        <f>ROUND(E789*H789,2)</f>
        <v>0</v>
      </c>
      <c r="J789" s="172"/>
      <c r="K789" s="171">
        <f>ROUND(E789*J789,2)</f>
        <v>0</v>
      </c>
      <c r="L789" s="171">
        <v>15</v>
      </c>
      <c r="M789" s="173">
        <f>G789*(1+L789/100)</f>
        <v>0</v>
      </c>
      <c r="N789" s="159">
        <v>0</v>
      </c>
      <c r="O789" s="159">
        <f>ROUND(E789*N789,2)</f>
        <v>0</v>
      </c>
      <c r="P789" s="159">
        <v>0</v>
      </c>
      <c r="Q789" s="159">
        <f>ROUND(E789*P789,2)</f>
        <v>0</v>
      </c>
      <c r="R789" s="159"/>
      <c r="S789" s="159" t="s">
        <v>223</v>
      </c>
      <c r="T789" s="159" t="s">
        <v>224</v>
      </c>
      <c r="U789" s="159">
        <v>0</v>
      </c>
      <c r="V789" s="159">
        <f>ROUND(E789*U789,2)</f>
        <v>0</v>
      </c>
      <c r="W789" s="159"/>
      <c r="X789" s="159" t="s">
        <v>268</v>
      </c>
      <c r="Y789" s="150"/>
      <c r="Z789" s="150"/>
      <c r="AA789" s="150"/>
      <c r="AB789" s="150"/>
      <c r="AC789" s="150"/>
      <c r="AD789" s="150"/>
      <c r="AE789" s="150"/>
      <c r="AF789" s="150"/>
      <c r="AG789" s="150" t="s">
        <v>332</v>
      </c>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row>
    <row r="790" spans="1:60" outlineLevel="1" x14ac:dyDescent="0.25">
      <c r="A790" s="157"/>
      <c r="B790" s="158"/>
      <c r="C790" s="191" t="s">
        <v>1222</v>
      </c>
      <c r="D790" s="189"/>
      <c r="E790" s="190">
        <v>618.35</v>
      </c>
      <c r="F790" s="159"/>
      <c r="G790" s="159"/>
      <c r="H790" s="159"/>
      <c r="I790" s="159"/>
      <c r="J790" s="159"/>
      <c r="K790" s="159"/>
      <c r="L790" s="159"/>
      <c r="M790" s="159"/>
      <c r="N790" s="159"/>
      <c r="O790" s="159"/>
      <c r="P790" s="159"/>
      <c r="Q790" s="159"/>
      <c r="R790" s="159"/>
      <c r="S790" s="159"/>
      <c r="T790" s="159"/>
      <c r="U790" s="159"/>
      <c r="V790" s="159"/>
      <c r="W790" s="159"/>
      <c r="X790" s="159"/>
      <c r="Y790" s="150"/>
      <c r="Z790" s="150"/>
      <c r="AA790" s="150"/>
      <c r="AB790" s="150"/>
      <c r="AC790" s="150"/>
      <c r="AD790" s="150"/>
      <c r="AE790" s="150"/>
      <c r="AF790" s="150"/>
      <c r="AG790" s="150" t="s">
        <v>334</v>
      </c>
      <c r="AH790" s="150">
        <v>0</v>
      </c>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row>
    <row r="791" spans="1:60" x14ac:dyDescent="0.25">
      <c r="A791" s="3"/>
      <c r="B791" s="4"/>
      <c r="C791" s="178"/>
      <c r="D791" s="6"/>
      <c r="E791" s="3"/>
      <c r="F791" s="3"/>
      <c r="G791" s="3"/>
      <c r="H791" s="3"/>
      <c r="I791" s="3"/>
      <c r="J791" s="3"/>
      <c r="K791" s="3"/>
      <c r="L791" s="3"/>
      <c r="M791" s="3"/>
      <c r="N791" s="3"/>
      <c r="O791" s="3"/>
      <c r="P791" s="3"/>
      <c r="Q791" s="3"/>
      <c r="R791" s="3"/>
      <c r="S791" s="3"/>
      <c r="T791" s="3"/>
      <c r="U791" s="3"/>
      <c r="V791" s="3"/>
      <c r="W791" s="3"/>
      <c r="X791" s="3"/>
      <c r="AE791">
        <v>15</v>
      </c>
      <c r="AF791">
        <v>21</v>
      </c>
      <c r="AG791" t="s">
        <v>205</v>
      </c>
    </row>
    <row r="792" spans="1:60" x14ac:dyDescent="0.25">
      <c r="A792" s="153"/>
      <c r="B792" s="154" t="s">
        <v>31</v>
      </c>
      <c r="C792" s="179"/>
      <c r="D792" s="155"/>
      <c r="E792" s="156"/>
      <c r="F792" s="156"/>
      <c r="G792" s="175">
        <f>G8+G11+G20+G59+G125+G156+G188+G205+G230+G241+G244+G246+G259+G261+G383+G385+G402+G414+G488+G597+G639+G653+G671+G679+G716+G741+G768+G780</f>
        <v>0</v>
      </c>
      <c r="H792" s="3"/>
      <c r="I792" s="3"/>
      <c r="J792" s="3"/>
      <c r="K792" s="3"/>
      <c r="L792" s="3"/>
      <c r="M792" s="3"/>
      <c r="N792" s="3"/>
      <c r="O792" s="3"/>
      <c r="P792" s="3"/>
      <c r="Q792" s="3"/>
      <c r="R792" s="3"/>
      <c r="S792" s="3"/>
      <c r="T792" s="3"/>
      <c r="U792" s="3"/>
      <c r="V792" s="3"/>
      <c r="W792" s="3"/>
      <c r="X792" s="3"/>
      <c r="AE792" s="195">
        <f>SUMIF(L7:L790,AE791,G7:G790)</f>
        <v>0</v>
      </c>
      <c r="AF792">
        <f>SUMIF(L7:L790,AF791,G7:G790)</f>
        <v>0</v>
      </c>
      <c r="AG792" t="s">
        <v>260</v>
      </c>
    </row>
    <row r="793" spans="1:60" x14ac:dyDescent="0.25">
      <c r="A793" s="3"/>
      <c r="B793" s="4"/>
      <c r="C793" s="178"/>
      <c r="D793" s="6"/>
      <c r="E793" s="3"/>
      <c r="F793" s="3"/>
      <c r="G793" s="3"/>
      <c r="H793" s="3"/>
      <c r="I793" s="3"/>
      <c r="J793" s="3"/>
      <c r="K793" s="3"/>
      <c r="L793" s="3"/>
      <c r="M793" s="3"/>
      <c r="N793" s="3"/>
      <c r="O793" s="3"/>
      <c r="P793" s="3"/>
      <c r="Q793" s="3"/>
      <c r="R793" s="3"/>
      <c r="S793" s="3"/>
      <c r="T793" s="3"/>
      <c r="U793" s="3"/>
      <c r="V793" s="3"/>
      <c r="W793" s="3"/>
      <c r="X793" s="3"/>
    </row>
    <row r="794" spans="1:60" x14ac:dyDescent="0.25">
      <c r="A794" s="3"/>
      <c r="B794" s="4"/>
      <c r="C794" s="178"/>
      <c r="D794" s="6"/>
      <c r="E794" s="3"/>
      <c r="F794" s="3"/>
      <c r="G794" s="3"/>
      <c r="H794" s="3"/>
      <c r="I794" s="3"/>
      <c r="J794" s="3"/>
      <c r="K794" s="3"/>
      <c r="L794" s="3"/>
      <c r="M794" s="3"/>
      <c r="N794" s="3"/>
      <c r="O794" s="3"/>
      <c r="P794" s="3"/>
      <c r="Q794" s="3"/>
      <c r="R794" s="3"/>
      <c r="S794" s="3"/>
      <c r="T794" s="3"/>
      <c r="U794" s="3"/>
      <c r="V794" s="3"/>
      <c r="W794" s="3"/>
      <c r="X794" s="3"/>
    </row>
    <row r="795" spans="1:60" x14ac:dyDescent="0.25">
      <c r="A795" s="285" t="s">
        <v>261</v>
      </c>
      <c r="B795" s="285"/>
      <c r="C795" s="286"/>
      <c r="D795" s="6"/>
      <c r="E795" s="3"/>
      <c r="F795" s="3"/>
      <c r="G795" s="3"/>
      <c r="H795" s="3"/>
      <c r="I795" s="3"/>
      <c r="J795" s="3"/>
      <c r="K795" s="3"/>
      <c r="L795" s="3"/>
      <c r="M795" s="3"/>
      <c r="N795" s="3"/>
      <c r="O795" s="3"/>
      <c r="P795" s="3"/>
      <c r="Q795" s="3"/>
      <c r="R795" s="3"/>
      <c r="S795" s="3"/>
      <c r="T795" s="3"/>
      <c r="U795" s="3"/>
      <c r="V795" s="3"/>
      <c r="W795" s="3"/>
      <c r="X795" s="3"/>
    </row>
    <row r="796" spans="1:60" x14ac:dyDescent="0.25">
      <c r="A796" s="289"/>
      <c r="B796" s="290"/>
      <c r="C796" s="291"/>
      <c r="D796" s="290"/>
      <c r="E796" s="290"/>
      <c r="F796" s="290"/>
      <c r="G796" s="292"/>
      <c r="H796" s="3"/>
      <c r="I796" s="3"/>
      <c r="J796" s="3"/>
      <c r="K796" s="3"/>
      <c r="L796" s="3"/>
      <c r="M796" s="3"/>
      <c r="N796" s="3"/>
      <c r="O796" s="3"/>
      <c r="P796" s="3"/>
      <c r="Q796" s="3"/>
      <c r="R796" s="3"/>
      <c r="S796" s="3"/>
      <c r="T796" s="3"/>
      <c r="U796" s="3"/>
      <c r="V796" s="3"/>
      <c r="W796" s="3"/>
      <c r="X796" s="3"/>
      <c r="AG796" t="s">
        <v>262</v>
      </c>
    </row>
    <row r="797" spans="1:60" x14ac:dyDescent="0.25">
      <c r="A797" s="293"/>
      <c r="B797" s="294"/>
      <c r="C797" s="295"/>
      <c r="D797" s="294"/>
      <c r="E797" s="294"/>
      <c r="F797" s="294"/>
      <c r="G797" s="296"/>
      <c r="H797" s="3"/>
      <c r="I797" s="3"/>
      <c r="J797" s="3"/>
      <c r="K797" s="3"/>
      <c r="L797" s="3"/>
      <c r="M797" s="3"/>
      <c r="N797" s="3"/>
      <c r="O797" s="3"/>
      <c r="P797" s="3"/>
      <c r="Q797" s="3"/>
      <c r="R797" s="3"/>
      <c r="S797" s="3"/>
      <c r="T797" s="3"/>
      <c r="U797" s="3"/>
      <c r="V797" s="3"/>
      <c r="W797" s="3"/>
      <c r="X797" s="3"/>
    </row>
    <row r="798" spans="1:60" x14ac:dyDescent="0.25">
      <c r="A798" s="293"/>
      <c r="B798" s="294"/>
      <c r="C798" s="295"/>
      <c r="D798" s="294"/>
      <c r="E798" s="294"/>
      <c r="F798" s="294"/>
      <c r="G798" s="296"/>
      <c r="H798" s="3"/>
      <c r="I798" s="3"/>
      <c r="J798" s="3"/>
      <c r="K798" s="3"/>
      <c r="L798" s="3"/>
      <c r="M798" s="3"/>
      <c r="N798" s="3"/>
      <c r="O798" s="3"/>
      <c r="P798" s="3"/>
      <c r="Q798" s="3"/>
      <c r="R798" s="3"/>
      <c r="S798" s="3"/>
      <c r="T798" s="3"/>
      <c r="U798" s="3"/>
      <c r="V798" s="3"/>
      <c r="W798" s="3"/>
      <c r="X798" s="3"/>
    </row>
    <row r="799" spans="1:60" x14ac:dyDescent="0.25">
      <c r="A799" s="293"/>
      <c r="B799" s="294"/>
      <c r="C799" s="295"/>
      <c r="D799" s="294"/>
      <c r="E799" s="294"/>
      <c r="F799" s="294"/>
      <c r="G799" s="296"/>
      <c r="H799" s="3"/>
      <c r="I799" s="3"/>
      <c r="J799" s="3"/>
      <c r="K799" s="3"/>
      <c r="L799" s="3"/>
      <c r="M799" s="3"/>
      <c r="N799" s="3"/>
      <c r="O799" s="3"/>
      <c r="P799" s="3"/>
      <c r="Q799" s="3"/>
      <c r="R799" s="3"/>
      <c r="S799" s="3"/>
      <c r="T799" s="3"/>
      <c r="U799" s="3"/>
      <c r="V799" s="3"/>
      <c r="W799" s="3"/>
      <c r="X799" s="3"/>
    </row>
    <row r="800" spans="1:60" x14ac:dyDescent="0.25">
      <c r="A800" s="297"/>
      <c r="B800" s="298"/>
      <c r="C800" s="299"/>
      <c r="D800" s="298"/>
      <c r="E800" s="298"/>
      <c r="F800" s="298"/>
      <c r="G800" s="300"/>
      <c r="H800" s="3"/>
      <c r="I800" s="3"/>
      <c r="J800" s="3"/>
      <c r="K800" s="3"/>
      <c r="L800" s="3"/>
      <c r="M800" s="3"/>
      <c r="N800" s="3"/>
      <c r="O800" s="3"/>
      <c r="P800" s="3"/>
      <c r="Q800" s="3"/>
      <c r="R800" s="3"/>
      <c r="S800" s="3"/>
      <c r="T800" s="3"/>
      <c r="U800" s="3"/>
      <c r="V800" s="3"/>
      <c r="W800" s="3"/>
      <c r="X800" s="3"/>
    </row>
    <row r="801" spans="1:33" x14ac:dyDescent="0.25">
      <c r="A801" s="3"/>
      <c r="B801" s="4"/>
      <c r="C801" s="178"/>
      <c r="D801" s="6"/>
      <c r="E801" s="3"/>
      <c r="F801" s="3"/>
      <c r="G801" s="3"/>
      <c r="H801" s="3"/>
      <c r="I801" s="3"/>
      <c r="J801" s="3"/>
      <c r="K801" s="3"/>
      <c r="L801" s="3"/>
      <c r="M801" s="3"/>
      <c r="N801" s="3"/>
      <c r="O801" s="3"/>
      <c r="P801" s="3"/>
      <c r="Q801" s="3"/>
      <c r="R801" s="3"/>
      <c r="S801" s="3"/>
      <c r="T801" s="3"/>
      <c r="U801" s="3"/>
      <c r="V801" s="3"/>
      <c r="W801" s="3"/>
      <c r="X801" s="3"/>
    </row>
    <row r="802" spans="1:33" x14ac:dyDescent="0.25">
      <c r="C802" s="180"/>
      <c r="D802" s="10"/>
      <c r="AG802" t="s">
        <v>263</v>
      </c>
    </row>
    <row r="803" spans="1:33" x14ac:dyDescent="0.25">
      <c r="D803" s="10"/>
    </row>
    <row r="804" spans="1:33" x14ac:dyDescent="0.25">
      <c r="D804" s="10"/>
    </row>
    <row r="805" spans="1:33" x14ac:dyDescent="0.25">
      <c r="D805" s="10"/>
    </row>
    <row r="806" spans="1:33" x14ac:dyDescent="0.25">
      <c r="D806" s="10"/>
    </row>
    <row r="807" spans="1:33" x14ac:dyDescent="0.25">
      <c r="D807" s="10"/>
    </row>
    <row r="808" spans="1:33" x14ac:dyDescent="0.25">
      <c r="D808" s="10"/>
    </row>
    <row r="809" spans="1:33" x14ac:dyDescent="0.25">
      <c r="D809" s="10"/>
    </row>
    <row r="810" spans="1:33" x14ac:dyDescent="0.25">
      <c r="D810" s="10"/>
    </row>
    <row r="811" spans="1:33" x14ac:dyDescent="0.25">
      <c r="D811" s="10"/>
    </row>
    <row r="812" spans="1:33" x14ac:dyDescent="0.25">
      <c r="D812" s="10"/>
    </row>
    <row r="813" spans="1:33" x14ac:dyDescent="0.25">
      <c r="D813" s="10"/>
    </row>
    <row r="814" spans="1:33" x14ac:dyDescent="0.25">
      <c r="D814" s="10"/>
    </row>
    <row r="815" spans="1:33" x14ac:dyDescent="0.25">
      <c r="D815" s="10"/>
    </row>
    <row r="816" spans="1:33" x14ac:dyDescent="0.25">
      <c r="D816" s="10"/>
    </row>
    <row r="817" spans="4:4" customFormat="1" x14ac:dyDescent="0.25">
      <c r="D817" s="10"/>
    </row>
    <row r="818" spans="4:4" customFormat="1" x14ac:dyDescent="0.25">
      <c r="D818" s="10"/>
    </row>
    <row r="819" spans="4:4" customFormat="1" x14ac:dyDescent="0.25">
      <c r="D819" s="10"/>
    </row>
    <row r="820" spans="4:4" customFormat="1" x14ac:dyDescent="0.25">
      <c r="D820" s="10"/>
    </row>
    <row r="821" spans="4:4" customFormat="1" x14ac:dyDescent="0.25">
      <c r="D821" s="10"/>
    </row>
    <row r="822" spans="4:4" customFormat="1" x14ac:dyDescent="0.25">
      <c r="D822" s="10"/>
    </row>
    <row r="823" spans="4:4" customFormat="1" x14ac:dyDescent="0.25">
      <c r="D823" s="10"/>
    </row>
    <row r="824" spans="4:4" customFormat="1" x14ac:dyDescent="0.25">
      <c r="D824" s="10"/>
    </row>
    <row r="825" spans="4:4" customFormat="1" x14ac:dyDescent="0.25">
      <c r="D825" s="10"/>
    </row>
    <row r="826" spans="4:4" customFormat="1" x14ac:dyDescent="0.25">
      <c r="D826" s="10"/>
    </row>
    <row r="827" spans="4:4" customFormat="1" x14ac:dyDescent="0.25">
      <c r="D827" s="10"/>
    </row>
    <row r="828" spans="4:4" customFormat="1" x14ac:dyDescent="0.25">
      <c r="D828" s="10"/>
    </row>
    <row r="829" spans="4:4" customFormat="1" x14ac:dyDescent="0.25">
      <c r="D829" s="10"/>
    </row>
    <row r="830" spans="4:4" customFormat="1" x14ac:dyDescent="0.25">
      <c r="D830" s="10"/>
    </row>
    <row r="831" spans="4:4" customFormat="1" x14ac:dyDescent="0.25">
      <c r="D831" s="10"/>
    </row>
    <row r="832" spans="4:4" customFormat="1" x14ac:dyDescent="0.25">
      <c r="D832" s="10"/>
    </row>
    <row r="833" spans="4:4" customFormat="1" x14ac:dyDescent="0.25">
      <c r="D833" s="10"/>
    </row>
    <row r="834" spans="4:4" customFormat="1" x14ac:dyDescent="0.25">
      <c r="D834" s="10"/>
    </row>
    <row r="835" spans="4:4" customFormat="1" x14ac:dyDescent="0.25">
      <c r="D835" s="10"/>
    </row>
    <row r="836" spans="4:4" customFormat="1" x14ac:dyDescent="0.25">
      <c r="D836" s="10"/>
    </row>
    <row r="837" spans="4:4" customFormat="1" x14ac:dyDescent="0.25">
      <c r="D837" s="10"/>
    </row>
    <row r="838" spans="4:4" customFormat="1" x14ac:dyDescent="0.25">
      <c r="D838" s="10"/>
    </row>
    <row r="839" spans="4:4" customFormat="1" x14ac:dyDescent="0.25">
      <c r="D839" s="10"/>
    </row>
    <row r="840" spans="4:4" customFormat="1" x14ac:dyDescent="0.25">
      <c r="D840" s="10"/>
    </row>
    <row r="841" spans="4:4" customFormat="1" x14ac:dyDescent="0.25">
      <c r="D841" s="10"/>
    </row>
    <row r="842" spans="4:4" customFormat="1" x14ac:dyDescent="0.25">
      <c r="D842" s="10"/>
    </row>
    <row r="843" spans="4:4" customFormat="1" x14ac:dyDescent="0.25">
      <c r="D843" s="10"/>
    </row>
    <row r="844" spans="4:4" customFormat="1" x14ac:dyDescent="0.25">
      <c r="D844" s="10"/>
    </row>
    <row r="845" spans="4:4" customFormat="1" x14ac:dyDescent="0.25">
      <c r="D845" s="10"/>
    </row>
    <row r="846" spans="4:4" customFormat="1" x14ac:dyDescent="0.25">
      <c r="D846" s="10"/>
    </row>
    <row r="847" spans="4:4" customFormat="1" x14ac:dyDescent="0.25">
      <c r="D847" s="10"/>
    </row>
    <row r="848" spans="4:4" customFormat="1" x14ac:dyDescent="0.25">
      <c r="D848" s="10"/>
    </row>
    <row r="849" spans="4:4" customFormat="1" x14ac:dyDescent="0.25">
      <c r="D849" s="10"/>
    </row>
    <row r="850" spans="4:4" customFormat="1" x14ac:dyDescent="0.25">
      <c r="D850" s="10"/>
    </row>
    <row r="851" spans="4:4" customFormat="1" x14ac:dyDescent="0.25">
      <c r="D851" s="10"/>
    </row>
    <row r="852" spans="4:4" customFormat="1" x14ac:dyDescent="0.25">
      <c r="D852" s="10"/>
    </row>
    <row r="853" spans="4:4" customFormat="1" x14ac:dyDescent="0.25">
      <c r="D853" s="10"/>
    </row>
    <row r="854" spans="4:4" customFormat="1" x14ac:dyDescent="0.25">
      <c r="D854" s="10"/>
    </row>
    <row r="855" spans="4:4" customFormat="1" x14ac:dyDescent="0.25">
      <c r="D855" s="10"/>
    </row>
    <row r="856" spans="4:4" customFormat="1" x14ac:dyDescent="0.25">
      <c r="D856" s="10"/>
    </row>
    <row r="857" spans="4:4" customFormat="1" x14ac:dyDescent="0.25">
      <c r="D857" s="10"/>
    </row>
    <row r="858" spans="4:4" customFormat="1" x14ac:dyDescent="0.25">
      <c r="D858" s="10"/>
    </row>
    <row r="859" spans="4:4" customFormat="1" x14ac:dyDescent="0.25">
      <c r="D859" s="10"/>
    </row>
    <row r="860" spans="4:4" customFormat="1" x14ac:dyDescent="0.25">
      <c r="D860" s="10"/>
    </row>
    <row r="861" spans="4:4" customFormat="1" x14ac:dyDescent="0.25">
      <c r="D861" s="10"/>
    </row>
    <row r="862" spans="4:4" customFormat="1" x14ac:dyDescent="0.25">
      <c r="D862" s="10"/>
    </row>
    <row r="863" spans="4:4" customFormat="1" x14ac:dyDescent="0.25">
      <c r="D863" s="10"/>
    </row>
    <row r="864" spans="4:4" customFormat="1" x14ac:dyDescent="0.25">
      <c r="D864" s="10"/>
    </row>
    <row r="865" spans="4:4" customFormat="1" x14ac:dyDescent="0.25">
      <c r="D865" s="10"/>
    </row>
    <row r="866" spans="4:4" customFormat="1" x14ac:dyDescent="0.25">
      <c r="D866" s="10"/>
    </row>
    <row r="867" spans="4:4" customFormat="1" x14ac:dyDescent="0.25">
      <c r="D867" s="10"/>
    </row>
    <row r="868" spans="4:4" customFormat="1" x14ac:dyDescent="0.25">
      <c r="D868" s="10"/>
    </row>
    <row r="869" spans="4:4" customFormat="1" x14ac:dyDescent="0.25">
      <c r="D869" s="10"/>
    </row>
    <row r="870" spans="4:4" customFormat="1" x14ac:dyDescent="0.25">
      <c r="D870" s="10"/>
    </row>
    <row r="871" spans="4:4" customFormat="1" x14ac:dyDescent="0.25">
      <c r="D871" s="10"/>
    </row>
    <row r="872" spans="4:4" customFormat="1" x14ac:dyDescent="0.25">
      <c r="D872" s="10"/>
    </row>
    <row r="873" spans="4:4" customFormat="1" x14ac:dyDescent="0.25">
      <c r="D873" s="10"/>
    </row>
    <row r="874" spans="4:4" customFormat="1" x14ac:dyDescent="0.25">
      <c r="D874" s="10"/>
    </row>
    <row r="875" spans="4:4" customFormat="1" x14ac:dyDescent="0.25">
      <c r="D875" s="10"/>
    </row>
    <row r="876" spans="4:4" customFormat="1" x14ac:dyDescent="0.25">
      <c r="D876" s="10"/>
    </row>
    <row r="877" spans="4:4" customFormat="1" x14ac:dyDescent="0.25">
      <c r="D877" s="10"/>
    </row>
    <row r="878" spans="4:4" customFormat="1" x14ac:dyDescent="0.25">
      <c r="D878" s="10"/>
    </row>
    <row r="879" spans="4:4" customFormat="1" x14ac:dyDescent="0.25">
      <c r="D879" s="10"/>
    </row>
    <row r="880" spans="4:4" customFormat="1" x14ac:dyDescent="0.25">
      <c r="D880" s="10"/>
    </row>
    <row r="881" spans="4:4" customFormat="1" x14ac:dyDescent="0.25">
      <c r="D881" s="10"/>
    </row>
    <row r="882" spans="4:4" customFormat="1" x14ac:dyDescent="0.25">
      <c r="D882" s="10"/>
    </row>
    <row r="883" spans="4:4" customFormat="1" x14ac:dyDescent="0.25">
      <c r="D883" s="10"/>
    </row>
    <row r="884" spans="4:4" customFormat="1" x14ac:dyDescent="0.25">
      <c r="D884" s="10"/>
    </row>
    <row r="885" spans="4:4" customFormat="1" x14ac:dyDescent="0.25">
      <c r="D885" s="10"/>
    </row>
    <row r="886" spans="4:4" customFormat="1" x14ac:dyDescent="0.25">
      <c r="D886" s="10"/>
    </row>
    <row r="887" spans="4:4" customFormat="1" x14ac:dyDescent="0.25">
      <c r="D887" s="10"/>
    </row>
    <row r="888" spans="4:4" customFormat="1" x14ac:dyDescent="0.25">
      <c r="D888" s="10"/>
    </row>
    <row r="889" spans="4:4" customFormat="1" x14ac:dyDescent="0.25">
      <c r="D889" s="10"/>
    </row>
    <row r="890" spans="4:4" customFormat="1" x14ac:dyDescent="0.25">
      <c r="D890" s="10"/>
    </row>
    <row r="891" spans="4:4" customFormat="1" x14ac:dyDescent="0.25">
      <c r="D891" s="10"/>
    </row>
    <row r="892" spans="4:4" customFormat="1" x14ac:dyDescent="0.25">
      <c r="D892" s="10"/>
    </row>
    <row r="893" spans="4:4" customFormat="1" x14ac:dyDescent="0.25">
      <c r="D893" s="10"/>
    </row>
    <row r="894" spans="4:4" customFormat="1" x14ac:dyDescent="0.25">
      <c r="D894" s="10"/>
    </row>
    <row r="895" spans="4:4" customFormat="1" x14ac:dyDescent="0.25">
      <c r="D895" s="10"/>
    </row>
    <row r="896" spans="4:4" customFormat="1" x14ac:dyDescent="0.25">
      <c r="D896" s="10"/>
    </row>
    <row r="897" spans="4:4" customFormat="1" x14ac:dyDescent="0.25">
      <c r="D897" s="10"/>
    </row>
    <row r="898" spans="4:4" customFormat="1" x14ac:dyDescent="0.25">
      <c r="D898" s="10"/>
    </row>
    <row r="899" spans="4:4" customFormat="1" x14ac:dyDescent="0.25">
      <c r="D899" s="10"/>
    </row>
    <row r="900" spans="4:4" customFormat="1" x14ac:dyDescent="0.25">
      <c r="D900" s="10"/>
    </row>
    <row r="901" spans="4:4" customFormat="1" x14ac:dyDescent="0.25">
      <c r="D901" s="10"/>
    </row>
    <row r="902" spans="4:4" customFormat="1" x14ac:dyDescent="0.25">
      <c r="D902" s="10"/>
    </row>
    <row r="903" spans="4:4" customFormat="1" x14ac:dyDescent="0.25">
      <c r="D903" s="10"/>
    </row>
    <row r="904" spans="4:4" customFormat="1" x14ac:dyDescent="0.25">
      <c r="D904" s="10"/>
    </row>
    <row r="905" spans="4:4" customFormat="1" x14ac:dyDescent="0.25">
      <c r="D905" s="10"/>
    </row>
    <row r="906" spans="4:4" customFormat="1" x14ac:dyDescent="0.25">
      <c r="D906" s="10"/>
    </row>
    <row r="907" spans="4:4" customFormat="1" x14ac:dyDescent="0.25">
      <c r="D907" s="10"/>
    </row>
    <row r="908" spans="4:4" customFormat="1" x14ac:dyDescent="0.25">
      <c r="D908" s="10"/>
    </row>
    <row r="909" spans="4:4" customFormat="1" x14ac:dyDescent="0.25">
      <c r="D909" s="10"/>
    </row>
    <row r="910" spans="4:4" customFormat="1" x14ac:dyDescent="0.25">
      <c r="D910" s="10"/>
    </row>
    <row r="911" spans="4:4" customFormat="1" x14ac:dyDescent="0.25">
      <c r="D911" s="10"/>
    </row>
    <row r="912" spans="4:4" customFormat="1" x14ac:dyDescent="0.25">
      <c r="D912" s="10"/>
    </row>
    <row r="913" spans="4:4" customFormat="1" x14ac:dyDescent="0.25">
      <c r="D913" s="10"/>
    </row>
    <row r="914" spans="4:4" customFormat="1" x14ac:dyDescent="0.25">
      <c r="D914" s="10"/>
    </row>
    <row r="915" spans="4:4" customFormat="1" x14ac:dyDescent="0.25">
      <c r="D915" s="10"/>
    </row>
    <row r="916" spans="4:4" customFormat="1" x14ac:dyDescent="0.25">
      <c r="D916" s="10"/>
    </row>
    <row r="917" spans="4:4" customFormat="1" x14ac:dyDescent="0.25">
      <c r="D917" s="10"/>
    </row>
    <row r="918" spans="4:4" customFormat="1" x14ac:dyDescent="0.25">
      <c r="D918" s="10"/>
    </row>
    <row r="919" spans="4:4" customFormat="1" x14ac:dyDescent="0.25">
      <c r="D919" s="10"/>
    </row>
    <row r="920" spans="4:4" customFormat="1" x14ac:dyDescent="0.25">
      <c r="D920" s="10"/>
    </row>
    <row r="921" spans="4:4" customFormat="1" x14ac:dyDescent="0.25">
      <c r="D921" s="10"/>
    </row>
    <row r="922" spans="4:4" customFormat="1" x14ac:dyDescent="0.25">
      <c r="D922" s="10"/>
    </row>
    <row r="923" spans="4:4" customFormat="1" x14ac:dyDescent="0.25">
      <c r="D923" s="10"/>
    </row>
    <row r="924" spans="4:4" customFormat="1" x14ac:dyDescent="0.25">
      <c r="D924" s="10"/>
    </row>
    <row r="925" spans="4:4" customFormat="1" x14ac:dyDescent="0.25">
      <c r="D925" s="10"/>
    </row>
    <row r="926" spans="4:4" customFormat="1" x14ac:dyDescent="0.25">
      <c r="D926" s="10"/>
    </row>
    <row r="927" spans="4:4" customFormat="1" x14ac:dyDescent="0.25">
      <c r="D927" s="10"/>
    </row>
    <row r="928" spans="4:4" customFormat="1" x14ac:dyDescent="0.25">
      <c r="D928" s="10"/>
    </row>
    <row r="929" spans="4:4" customFormat="1" x14ac:dyDescent="0.25">
      <c r="D929" s="10"/>
    </row>
    <row r="930" spans="4:4" customFormat="1" x14ac:dyDescent="0.25">
      <c r="D930" s="10"/>
    </row>
    <row r="931" spans="4:4" customFormat="1" x14ac:dyDescent="0.25">
      <c r="D931" s="10"/>
    </row>
    <row r="932" spans="4:4" customFormat="1" x14ac:dyDescent="0.25">
      <c r="D932" s="10"/>
    </row>
    <row r="933" spans="4:4" customFormat="1" x14ac:dyDescent="0.25">
      <c r="D933" s="10"/>
    </row>
    <row r="934" spans="4:4" customFormat="1" x14ac:dyDescent="0.25">
      <c r="D934" s="10"/>
    </row>
    <row r="935" spans="4:4" customFormat="1" x14ac:dyDescent="0.25">
      <c r="D935" s="10"/>
    </row>
    <row r="936" spans="4:4" customFormat="1" x14ac:dyDescent="0.25">
      <c r="D936" s="10"/>
    </row>
    <row r="937" spans="4:4" customFormat="1" x14ac:dyDescent="0.25">
      <c r="D937" s="10"/>
    </row>
    <row r="938" spans="4:4" customFormat="1" x14ac:dyDescent="0.25">
      <c r="D938" s="10"/>
    </row>
    <row r="939" spans="4:4" customFormat="1" x14ac:dyDescent="0.25">
      <c r="D939" s="10"/>
    </row>
    <row r="940" spans="4:4" customFormat="1" x14ac:dyDescent="0.25">
      <c r="D940" s="10"/>
    </row>
    <row r="941" spans="4:4" customFormat="1" x14ac:dyDescent="0.25">
      <c r="D941" s="10"/>
    </row>
    <row r="942" spans="4:4" customFormat="1" x14ac:dyDescent="0.25">
      <c r="D942" s="10"/>
    </row>
    <row r="943" spans="4:4" customFormat="1" x14ac:dyDescent="0.25">
      <c r="D943" s="10"/>
    </row>
    <row r="944" spans="4:4" customFormat="1" x14ac:dyDescent="0.25">
      <c r="D944" s="10"/>
    </row>
    <row r="945" spans="4:4" customFormat="1" x14ac:dyDescent="0.25">
      <c r="D945" s="10"/>
    </row>
    <row r="946" spans="4:4" customFormat="1" x14ac:dyDescent="0.25">
      <c r="D946" s="10"/>
    </row>
    <row r="947" spans="4:4" customFormat="1" x14ac:dyDescent="0.25">
      <c r="D947" s="10"/>
    </row>
    <row r="948" spans="4:4" customFormat="1" x14ac:dyDescent="0.25">
      <c r="D948" s="10"/>
    </row>
    <row r="949" spans="4:4" customFormat="1" x14ac:dyDescent="0.25">
      <c r="D949" s="10"/>
    </row>
    <row r="950" spans="4:4" customFormat="1" x14ac:dyDescent="0.25">
      <c r="D950" s="10"/>
    </row>
    <row r="951" spans="4:4" customFormat="1" x14ac:dyDescent="0.25">
      <c r="D951" s="10"/>
    </row>
    <row r="952" spans="4:4" customFormat="1" x14ac:dyDescent="0.25">
      <c r="D952" s="10"/>
    </row>
    <row r="953" spans="4:4" customFormat="1" x14ac:dyDescent="0.25">
      <c r="D953" s="10"/>
    </row>
    <row r="954" spans="4:4" customFormat="1" x14ac:dyDescent="0.25">
      <c r="D954" s="10"/>
    </row>
    <row r="955" spans="4:4" customFormat="1" x14ac:dyDescent="0.25">
      <c r="D955" s="10"/>
    </row>
    <row r="956" spans="4:4" customFormat="1" x14ac:dyDescent="0.25">
      <c r="D956" s="10"/>
    </row>
    <row r="957" spans="4:4" customFormat="1" x14ac:dyDescent="0.25">
      <c r="D957" s="10"/>
    </row>
    <row r="958" spans="4:4" customFormat="1" x14ac:dyDescent="0.25">
      <c r="D958" s="10"/>
    </row>
    <row r="959" spans="4:4" customFormat="1" x14ac:dyDescent="0.25">
      <c r="D959" s="10"/>
    </row>
    <row r="960" spans="4:4" customFormat="1" x14ac:dyDescent="0.25">
      <c r="D960" s="10"/>
    </row>
    <row r="961" spans="4:4" customFormat="1" x14ac:dyDescent="0.25">
      <c r="D961" s="10"/>
    </row>
    <row r="962" spans="4:4" customFormat="1" x14ac:dyDescent="0.25">
      <c r="D962" s="10"/>
    </row>
    <row r="963" spans="4:4" customFormat="1" x14ac:dyDescent="0.25">
      <c r="D963" s="10"/>
    </row>
    <row r="964" spans="4:4" customFormat="1" x14ac:dyDescent="0.25">
      <c r="D964" s="10"/>
    </row>
    <row r="965" spans="4:4" customFormat="1" x14ac:dyDescent="0.25">
      <c r="D965" s="10"/>
    </row>
    <row r="966" spans="4:4" customFormat="1" x14ac:dyDescent="0.25">
      <c r="D966" s="10"/>
    </row>
    <row r="967" spans="4:4" customFormat="1" x14ac:dyDescent="0.25">
      <c r="D967" s="10"/>
    </row>
    <row r="968" spans="4:4" customFormat="1" x14ac:dyDescent="0.25">
      <c r="D968" s="10"/>
    </row>
    <row r="969" spans="4:4" customFormat="1" x14ac:dyDescent="0.25">
      <c r="D969" s="10"/>
    </row>
    <row r="970" spans="4:4" customFormat="1" x14ac:dyDescent="0.25">
      <c r="D970" s="10"/>
    </row>
    <row r="971" spans="4:4" customFormat="1" x14ac:dyDescent="0.25">
      <c r="D971" s="10"/>
    </row>
    <row r="972" spans="4:4" customFormat="1" x14ac:dyDescent="0.25">
      <c r="D972" s="10"/>
    </row>
    <row r="973" spans="4:4" customFormat="1" x14ac:dyDescent="0.25">
      <c r="D973" s="10"/>
    </row>
    <row r="974" spans="4:4" customFormat="1" x14ac:dyDescent="0.25">
      <c r="D974" s="10"/>
    </row>
    <row r="975" spans="4:4" customFormat="1" x14ac:dyDescent="0.25">
      <c r="D975" s="10"/>
    </row>
    <row r="976" spans="4:4" customFormat="1" x14ac:dyDescent="0.25">
      <c r="D976" s="10"/>
    </row>
    <row r="977" spans="4:4" customFormat="1" x14ac:dyDescent="0.25">
      <c r="D977" s="10"/>
    </row>
    <row r="978" spans="4:4" customFormat="1" x14ac:dyDescent="0.25">
      <c r="D978" s="10"/>
    </row>
    <row r="979" spans="4:4" customFormat="1" x14ac:dyDescent="0.25">
      <c r="D979" s="10"/>
    </row>
    <row r="980" spans="4:4" customFormat="1" x14ac:dyDescent="0.25">
      <c r="D980" s="10"/>
    </row>
    <row r="981" spans="4:4" customFormat="1" x14ac:dyDescent="0.25">
      <c r="D981" s="10"/>
    </row>
    <row r="982" spans="4:4" customFormat="1" x14ac:dyDescent="0.25">
      <c r="D982" s="10"/>
    </row>
    <row r="983" spans="4:4" customFormat="1" x14ac:dyDescent="0.25">
      <c r="D983" s="10"/>
    </row>
    <row r="984" spans="4:4" customFormat="1" x14ac:dyDescent="0.25">
      <c r="D984" s="10"/>
    </row>
    <row r="985" spans="4:4" customFormat="1" x14ac:dyDescent="0.25">
      <c r="D985" s="10"/>
    </row>
    <row r="986" spans="4:4" customFormat="1" x14ac:dyDescent="0.25">
      <c r="D986" s="10"/>
    </row>
    <row r="987" spans="4:4" customFormat="1" x14ac:dyDescent="0.25">
      <c r="D987" s="10"/>
    </row>
    <row r="988" spans="4:4" customFormat="1" x14ac:dyDescent="0.25">
      <c r="D988" s="10"/>
    </row>
    <row r="989" spans="4:4" customFormat="1" x14ac:dyDescent="0.25">
      <c r="D989" s="10"/>
    </row>
    <row r="990" spans="4:4" customFormat="1" x14ac:dyDescent="0.25">
      <c r="D990" s="10"/>
    </row>
    <row r="991" spans="4:4" customFormat="1" x14ac:dyDescent="0.25">
      <c r="D991" s="10"/>
    </row>
    <row r="992" spans="4:4" customFormat="1" x14ac:dyDescent="0.25">
      <c r="D992" s="10"/>
    </row>
    <row r="993" spans="4:4" customFormat="1" x14ac:dyDescent="0.25">
      <c r="D993" s="10"/>
    </row>
    <row r="994" spans="4:4" customFormat="1" x14ac:dyDescent="0.25">
      <c r="D994" s="10"/>
    </row>
    <row r="995" spans="4:4" customFormat="1" x14ac:dyDescent="0.25">
      <c r="D995" s="10"/>
    </row>
    <row r="996" spans="4:4" customFormat="1" x14ac:dyDescent="0.25">
      <c r="D996" s="10"/>
    </row>
    <row r="997" spans="4:4" customFormat="1" x14ac:dyDescent="0.25">
      <c r="D997" s="10"/>
    </row>
    <row r="998" spans="4:4" customFormat="1" x14ac:dyDescent="0.25">
      <c r="D998" s="10"/>
    </row>
    <row r="999" spans="4:4" customFormat="1" x14ac:dyDescent="0.25">
      <c r="D999" s="10"/>
    </row>
    <row r="1000" spans="4:4" customFormat="1" x14ac:dyDescent="0.25">
      <c r="D1000" s="10"/>
    </row>
    <row r="1001" spans="4:4" customFormat="1" x14ac:dyDescent="0.25">
      <c r="D1001" s="10"/>
    </row>
    <row r="1002" spans="4:4" customFormat="1" x14ac:dyDescent="0.25">
      <c r="D1002" s="10"/>
    </row>
    <row r="1003" spans="4:4" customFormat="1" x14ac:dyDescent="0.25">
      <c r="D1003" s="10"/>
    </row>
    <row r="1004" spans="4:4" customFormat="1" x14ac:dyDescent="0.25">
      <c r="D1004" s="10"/>
    </row>
    <row r="1005" spans="4:4" customFormat="1" x14ac:dyDescent="0.25">
      <c r="D1005" s="10"/>
    </row>
    <row r="1006" spans="4:4" customFormat="1" x14ac:dyDescent="0.25">
      <c r="D1006" s="10"/>
    </row>
    <row r="1007" spans="4:4" customFormat="1" x14ac:dyDescent="0.25">
      <c r="D1007" s="10"/>
    </row>
    <row r="1008" spans="4:4" customFormat="1" x14ac:dyDescent="0.25">
      <c r="D1008" s="10"/>
    </row>
    <row r="1009" spans="4:4" customFormat="1" x14ac:dyDescent="0.25">
      <c r="D1009" s="10"/>
    </row>
    <row r="1010" spans="4:4" customFormat="1" x14ac:dyDescent="0.25">
      <c r="D1010" s="10"/>
    </row>
    <row r="1011" spans="4:4" customFormat="1" x14ac:dyDescent="0.25">
      <c r="D1011" s="10"/>
    </row>
    <row r="1012" spans="4:4" customFormat="1" x14ac:dyDescent="0.25">
      <c r="D1012" s="10"/>
    </row>
    <row r="1013" spans="4:4" customFormat="1" x14ac:dyDescent="0.25">
      <c r="D1013" s="10"/>
    </row>
    <row r="1014" spans="4:4" customFormat="1" x14ac:dyDescent="0.25">
      <c r="D1014" s="10"/>
    </row>
    <row r="1015" spans="4:4" customFormat="1" x14ac:dyDescent="0.25">
      <c r="D1015" s="10"/>
    </row>
    <row r="1016" spans="4:4" customFormat="1" x14ac:dyDescent="0.25">
      <c r="D1016" s="10"/>
    </row>
    <row r="1017" spans="4:4" customFormat="1" x14ac:dyDescent="0.25">
      <c r="D1017" s="10"/>
    </row>
    <row r="1018" spans="4:4" customFormat="1" x14ac:dyDescent="0.25">
      <c r="D1018" s="10"/>
    </row>
    <row r="1019" spans="4:4" customFormat="1" x14ac:dyDescent="0.25">
      <c r="D1019" s="10"/>
    </row>
    <row r="1020" spans="4:4" customFormat="1" x14ac:dyDescent="0.25">
      <c r="D1020" s="10"/>
    </row>
    <row r="1021" spans="4:4" customFormat="1" x14ac:dyDescent="0.25">
      <c r="D1021" s="10"/>
    </row>
    <row r="1022" spans="4:4" customFormat="1" x14ac:dyDescent="0.25">
      <c r="D1022" s="10"/>
    </row>
    <row r="1023" spans="4:4" customFormat="1" x14ac:dyDescent="0.25">
      <c r="D1023" s="10"/>
    </row>
    <row r="1024" spans="4:4" customFormat="1" x14ac:dyDescent="0.25">
      <c r="D1024" s="10"/>
    </row>
    <row r="1025" spans="4:4" customFormat="1" x14ac:dyDescent="0.25">
      <c r="D1025" s="10"/>
    </row>
    <row r="1026" spans="4:4" customFormat="1" x14ac:dyDescent="0.25">
      <c r="D1026" s="10"/>
    </row>
    <row r="1027" spans="4:4" customFormat="1" x14ac:dyDescent="0.25">
      <c r="D1027" s="10"/>
    </row>
    <row r="1028" spans="4:4" customFormat="1" x14ac:dyDescent="0.25">
      <c r="D1028" s="10"/>
    </row>
    <row r="1029" spans="4:4" customFormat="1" x14ac:dyDescent="0.25">
      <c r="D1029" s="10"/>
    </row>
    <row r="1030" spans="4:4" customFormat="1" x14ac:dyDescent="0.25">
      <c r="D1030" s="10"/>
    </row>
    <row r="1031" spans="4:4" customFormat="1" x14ac:dyDescent="0.25">
      <c r="D1031" s="10"/>
    </row>
    <row r="1032" spans="4:4" customFormat="1" x14ac:dyDescent="0.25">
      <c r="D1032" s="10"/>
    </row>
    <row r="1033" spans="4:4" customFormat="1" x14ac:dyDescent="0.25">
      <c r="D1033" s="10"/>
    </row>
    <row r="1034" spans="4:4" customFormat="1" x14ac:dyDescent="0.25">
      <c r="D1034" s="10"/>
    </row>
    <row r="1035" spans="4:4" customFormat="1" x14ac:dyDescent="0.25">
      <c r="D1035" s="10"/>
    </row>
    <row r="1036" spans="4:4" customFormat="1" x14ac:dyDescent="0.25">
      <c r="D1036" s="10"/>
    </row>
    <row r="1037" spans="4:4" customFormat="1" x14ac:dyDescent="0.25">
      <c r="D1037" s="10"/>
    </row>
    <row r="1038" spans="4:4" customFormat="1" x14ac:dyDescent="0.25">
      <c r="D1038" s="10"/>
    </row>
    <row r="1039" spans="4:4" customFormat="1" x14ac:dyDescent="0.25">
      <c r="D1039" s="10"/>
    </row>
    <row r="1040" spans="4:4" customFormat="1" x14ac:dyDescent="0.25">
      <c r="D1040" s="10"/>
    </row>
    <row r="1041" spans="4:4" customFormat="1" x14ac:dyDescent="0.25">
      <c r="D1041" s="10"/>
    </row>
    <row r="1042" spans="4:4" customFormat="1" x14ac:dyDescent="0.25">
      <c r="D1042" s="10"/>
    </row>
    <row r="1043" spans="4:4" customFormat="1" x14ac:dyDescent="0.25">
      <c r="D1043" s="10"/>
    </row>
    <row r="1044" spans="4:4" customFormat="1" x14ac:dyDescent="0.25">
      <c r="D1044" s="10"/>
    </row>
    <row r="1045" spans="4:4" customFormat="1" x14ac:dyDescent="0.25">
      <c r="D1045" s="10"/>
    </row>
    <row r="1046" spans="4:4" customFormat="1" x14ac:dyDescent="0.25">
      <c r="D1046" s="10"/>
    </row>
    <row r="1047" spans="4:4" customFormat="1" x14ac:dyDescent="0.25">
      <c r="D1047" s="10"/>
    </row>
    <row r="1048" spans="4:4" customFormat="1" x14ac:dyDescent="0.25">
      <c r="D1048" s="10"/>
    </row>
    <row r="1049" spans="4:4" customFormat="1" x14ac:dyDescent="0.25">
      <c r="D1049" s="10"/>
    </row>
    <row r="1050" spans="4:4" customFormat="1" x14ac:dyDescent="0.25">
      <c r="D1050" s="10"/>
    </row>
    <row r="1051" spans="4:4" customFormat="1" x14ac:dyDescent="0.25">
      <c r="D1051" s="10"/>
    </row>
    <row r="1052" spans="4:4" customFormat="1" x14ac:dyDescent="0.25">
      <c r="D1052" s="10"/>
    </row>
    <row r="1053" spans="4:4" customFormat="1" x14ac:dyDescent="0.25">
      <c r="D1053" s="10"/>
    </row>
    <row r="1054" spans="4:4" customFormat="1" x14ac:dyDescent="0.25">
      <c r="D1054" s="10"/>
    </row>
    <row r="1055" spans="4:4" customFormat="1" x14ac:dyDescent="0.25">
      <c r="D1055" s="10"/>
    </row>
    <row r="1056" spans="4:4" customFormat="1" x14ac:dyDescent="0.25">
      <c r="D1056" s="10"/>
    </row>
    <row r="1057" spans="4:4" customFormat="1" x14ac:dyDescent="0.25">
      <c r="D1057" s="10"/>
    </row>
    <row r="1058" spans="4:4" customFormat="1" x14ac:dyDescent="0.25">
      <c r="D1058" s="10"/>
    </row>
    <row r="1059" spans="4:4" customFormat="1" x14ac:dyDescent="0.25">
      <c r="D1059" s="10"/>
    </row>
    <row r="1060" spans="4:4" customFormat="1" x14ac:dyDescent="0.25">
      <c r="D1060" s="10"/>
    </row>
    <row r="1061" spans="4:4" customFormat="1" x14ac:dyDescent="0.25">
      <c r="D1061" s="10"/>
    </row>
    <row r="1062" spans="4:4" customFormat="1" x14ac:dyDescent="0.25">
      <c r="D1062" s="10"/>
    </row>
    <row r="1063" spans="4:4" customFormat="1" x14ac:dyDescent="0.25">
      <c r="D1063" s="10"/>
    </row>
    <row r="1064" spans="4:4" customFormat="1" x14ac:dyDescent="0.25">
      <c r="D1064" s="10"/>
    </row>
    <row r="1065" spans="4:4" customFormat="1" x14ac:dyDescent="0.25">
      <c r="D1065" s="10"/>
    </row>
    <row r="1066" spans="4:4" customFormat="1" x14ac:dyDescent="0.25">
      <c r="D1066" s="10"/>
    </row>
    <row r="1067" spans="4:4" customFormat="1" x14ac:dyDescent="0.25">
      <c r="D1067" s="10"/>
    </row>
    <row r="1068" spans="4:4" customFormat="1" x14ac:dyDescent="0.25">
      <c r="D1068" s="10"/>
    </row>
    <row r="1069" spans="4:4" customFormat="1" x14ac:dyDescent="0.25">
      <c r="D1069" s="10"/>
    </row>
    <row r="1070" spans="4:4" customFormat="1" x14ac:dyDescent="0.25">
      <c r="D1070" s="10"/>
    </row>
    <row r="1071" spans="4:4" customFormat="1" x14ac:dyDescent="0.25">
      <c r="D1071" s="10"/>
    </row>
    <row r="1072" spans="4:4" customFormat="1" x14ac:dyDescent="0.25">
      <c r="D1072" s="10"/>
    </row>
    <row r="1073" spans="4:4" customFormat="1" x14ac:dyDescent="0.25">
      <c r="D1073" s="10"/>
    </row>
    <row r="1074" spans="4:4" customFormat="1" x14ac:dyDescent="0.25">
      <c r="D1074" s="10"/>
    </row>
    <row r="1075" spans="4:4" customFormat="1" x14ac:dyDescent="0.25">
      <c r="D1075" s="10"/>
    </row>
    <row r="1076" spans="4:4" customFormat="1" x14ac:dyDescent="0.25">
      <c r="D1076" s="10"/>
    </row>
    <row r="1077" spans="4:4" customFormat="1" x14ac:dyDescent="0.25">
      <c r="D1077" s="10"/>
    </row>
    <row r="1078" spans="4:4" customFormat="1" x14ac:dyDescent="0.25">
      <c r="D1078" s="10"/>
    </row>
    <row r="1079" spans="4:4" customFormat="1" x14ac:dyDescent="0.25">
      <c r="D1079" s="10"/>
    </row>
    <row r="1080" spans="4:4" customFormat="1" x14ac:dyDescent="0.25">
      <c r="D1080" s="10"/>
    </row>
    <row r="1081" spans="4:4" customFormat="1" x14ac:dyDescent="0.25">
      <c r="D1081" s="10"/>
    </row>
    <row r="1082" spans="4:4" customFormat="1" x14ac:dyDescent="0.25">
      <c r="D1082" s="10"/>
    </row>
    <row r="1083" spans="4:4" customFormat="1" x14ac:dyDescent="0.25">
      <c r="D1083" s="10"/>
    </row>
    <row r="1084" spans="4:4" customFormat="1" x14ac:dyDescent="0.25">
      <c r="D1084" s="10"/>
    </row>
    <row r="1085" spans="4:4" customFormat="1" x14ac:dyDescent="0.25">
      <c r="D1085" s="10"/>
    </row>
    <row r="1086" spans="4:4" customFormat="1" x14ac:dyDescent="0.25">
      <c r="D1086" s="10"/>
    </row>
    <row r="1087" spans="4:4" customFormat="1" x14ac:dyDescent="0.25">
      <c r="D1087" s="10"/>
    </row>
    <row r="1088" spans="4:4" customFormat="1" x14ac:dyDescent="0.25">
      <c r="D1088" s="10"/>
    </row>
    <row r="1089" spans="4:4" customFormat="1" x14ac:dyDescent="0.25">
      <c r="D1089" s="10"/>
    </row>
    <row r="1090" spans="4:4" customFormat="1" x14ac:dyDescent="0.25">
      <c r="D1090" s="10"/>
    </row>
    <row r="1091" spans="4:4" customFormat="1" x14ac:dyDescent="0.25">
      <c r="D1091" s="10"/>
    </row>
    <row r="1092" spans="4:4" customFormat="1" x14ac:dyDescent="0.25">
      <c r="D1092" s="10"/>
    </row>
    <row r="1093" spans="4:4" customFormat="1" x14ac:dyDescent="0.25">
      <c r="D1093" s="10"/>
    </row>
    <row r="1094" spans="4:4" customFormat="1" x14ac:dyDescent="0.25">
      <c r="D1094" s="10"/>
    </row>
    <row r="1095" spans="4:4" customFormat="1" x14ac:dyDescent="0.25">
      <c r="D1095" s="10"/>
    </row>
    <row r="1096" spans="4:4" customFormat="1" x14ac:dyDescent="0.25">
      <c r="D1096" s="10"/>
    </row>
    <row r="1097" spans="4:4" customFormat="1" x14ac:dyDescent="0.25">
      <c r="D1097" s="10"/>
    </row>
    <row r="1098" spans="4:4" customFormat="1" x14ac:dyDescent="0.25">
      <c r="D1098" s="10"/>
    </row>
    <row r="1099" spans="4:4" customFormat="1" x14ac:dyDescent="0.25">
      <c r="D1099" s="10"/>
    </row>
    <row r="1100" spans="4:4" customFormat="1" x14ac:dyDescent="0.25">
      <c r="D1100" s="10"/>
    </row>
    <row r="1101" spans="4:4" customFormat="1" x14ac:dyDescent="0.25">
      <c r="D1101" s="10"/>
    </row>
    <row r="1102" spans="4:4" customFormat="1" x14ac:dyDescent="0.25">
      <c r="D1102" s="10"/>
    </row>
    <row r="1103" spans="4:4" customFormat="1" x14ac:dyDescent="0.25">
      <c r="D1103" s="10"/>
    </row>
    <row r="1104" spans="4:4" customFormat="1" x14ac:dyDescent="0.25">
      <c r="D1104" s="10"/>
    </row>
    <row r="1105" spans="4:4" customFormat="1" x14ac:dyDescent="0.25">
      <c r="D1105" s="10"/>
    </row>
    <row r="1106" spans="4:4" customFormat="1" x14ac:dyDescent="0.25">
      <c r="D1106" s="10"/>
    </row>
    <row r="1107" spans="4:4" customFormat="1" x14ac:dyDescent="0.25">
      <c r="D1107" s="10"/>
    </row>
    <row r="1108" spans="4:4" customFormat="1" x14ac:dyDescent="0.25">
      <c r="D1108" s="10"/>
    </row>
    <row r="1109" spans="4:4" customFormat="1" x14ac:dyDescent="0.25">
      <c r="D1109" s="10"/>
    </row>
    <row r="1110" spans="4:4" customFormat="1" x14ac:dyDescent="0.25">
      <c r="D1110" s="10"/>
    </row>
    <row r="1111" spans="4:4" customFormat="1" x14ac:dyDescent="0.25">
      <c r="D1111" s="10"/>
    </row>
    <row r="1112" spans="4:4" customFormat="1" x14ac:dyDescent="0.25">
      <c r="D1112" s="10"/>
    </row>
    <row r="1113" spans="4:4" customFormat="1" x14ac:dyDescent="0.25">
      <c r="D1113" s="10"/>
    </row>
    <row r="1114" spans="4:4" customFormat="1" x14ac:dyDescent="0.25">
      <c r="D1114" s="10"/>
    </row>
    <row r="1115" spans="4:4" customFormat="1" x14ac:dyDescent="0.25">
      <c r="D1115" s="10"/>
    </row>
    <row r="1116" spans="4:4" customFormat="1" x14ac:dyDescent="0.25">
      <c r="D1116" s="10"/>
    </row>
    <row r="1117" spans="4:4" customFormat="1" x14ac:dyDescent="0.25">
      <c r="D1117" s="10"/>
    </row>
    <row r="1118" spans="4:4" customFormat="1" x14ac:dyDescent="0.25">
      <c r="D1118" s="10"/>
    </row>
    <row r="1119" spans="4:4" customFormat="1" x14ac:dyDescent="0.25">
      <c r="D1119" s="10"/>
    </row>
    <row r="1120" spans="4:4" customFormat="1" x14ac:dyDescent="0.25">
      <c r="D1120" s="10"/>
    </row>
    <row r="1121" spans="4:4" customFormat="1" x14ac:dyDescent="0.25">
      <c r="D1121" s="10"/>
    </row>
    <row r="1122" spans="4:4" customFormat="1" x14ac:dyDescent="0.25">
      <c r="D1122" s="10"/>
    </row>
    <row r="1123" spans="4:4" customFormat="1" x14ac:dyDescent="0.25">
      <c r="D1123" s="10"/>
    </row>
    <row r="1124" spans="4:4" customFormat="1" x14ac:dyDescent="0.25">
      <c r="D1124" s="10"/>
    </row>
    <row r="1125" spans="4:4" customFormat="1" x14ac:dyDescent="0.25">
      <c r="D1125" s="10"/>
    </row>
    <row r="1126" spans="4:4" customFormat="1" x14ac:dyDescent="0.25">
      <c r="D1126" s="10"/>
    </row>
    <row r="1127" spans="4:4" customFormat="1" x14ac:dyDescent="0.25">
      <c r="D1127" s="10"/>
    </row>
    <row r="1128" spans="4:4" customFormat="1" x14ac:dyDescent="0.25">
      <c r="D1128" s="10"/>
    </row>
    <row r="1129" spans="4:4" customFormat="1" x14ac:dyDescent="0.25">
      <c r="D1129" s="10"/>
    </row>
    <row r="1130" spans="4:4" customFormat="1" x14ac:dyDescent="0.25">
      <c r="D1130" s="10"/>
    </row>
    <row r="1131" spans="4:4" customFormat="1" x14ac:dyDescent="0.25">
      <c r="D1131" s="10"/>
    </row>
    <row r="1132" spans="4:4" customFormat="1" x14ac:dyDescent="0.25">
      <c r="D1132" s="10"/>
    </row>
    <row r="1133" spans="4:4" customFormat="1" x14ac:dyDescent="0.25">
      <c r="D1133" s="10"/>
    </row>
    <row r="1134" spans="4:4" customFormat="1" x14ac:dyDescent="0.25">
      <c r="D1134" s="10"/>
    </row>
    <row r="1135" spans="4:4" customFormat="1" x14ac:dyDescent="0.25">
      <c r="D1135" s="10"/>
    </row>
    <row r="1136" spans="4:4" customFormat="1" x14ac:dyDescent="0.25">
      <c r="D1136" s="10"/>
    </row>
    <row r="1137" spans="4:4" customFormat="1" x14ac:dyDescent="0.25">
      <c r="D1137" s="10"/>
    </row>
    <row r="1138" spans="4:4" customFormat="1" x14ac:dyDescent="0.25">
      <c r="D1138" s="10"/>
    </row>
    <row r="1139" spans="4:4" customFormat="1" x14ac:dyDescent="0.25">
      <c r="D1139" s="10"/>
    </row>
    <row r="1140" spans="4:4" customFormat="1" x14ac:dyDescent="0.25">
      <c r="D1140" s="10"/>
    </row>
    <row r="1141" spans="4:4" customFormat="1" x14ac:dyDescent="0.25">
      <c r="D1141" s="10"/>
    </row>
    <row r="1142" spans="4:4" customFormat="1" x14ac:dyDescent="0.25">
      <c r="D1142" s="10"/>
    </row>
    <row r="1143" spans="4:4" customFormat="1" x14ac:dyDescent="0.25">
      <c r="D1143" s="10"/>
    </row>
    <row r="1144" spans="4:4" customFormat="1" x14ac:dyDescent="0.25">
      <c r="D1144" s="10"/>
    </row>
    <row r="1145" spans="4:4" customFormat="1" x14ac:dyDescent="0.25">
      <c r="D1145" s="10"/>
    </row>
    <row r="1146" spans="4:4" customFormat="1" x14ac:dyDescent="0.25">
      <c r="D1146" s="10"/>
    </row>
    <row r="1147" spans="4:4" customFormat="1" x14ac:dyDescent="0.25">
      <c r="D1147" s="10"/>
    </row>
    <row r="1148" spans="4:4" customFormat="1" x14ac:dyDescent="0.25">
      <c r="D1148" s="10"/>
    </row>
    <row r="1149" spans="4:4" customFormat="1" x14ac:dyDescent="0.25">
      <c r="D1149" s="10"/>
    </row>
    <row r="1150" spans="4:4" customFormat="1" x14ac:dyDescent="0.25">
      <c r="D1150" s="10"/>
    </row>
    <row r="1151" spans="4:4" customFormat="1" x14ac:dyDescent="0.25">
      <c r="D1151" s="10"/>
    </row>
    <row r="1152" spans="4:4" customFormat="1" x14ac:dyDescent="0.25">
      <c r="D1152" s="10"/>
    </row>
    <row r="1153" spans="4:4" customFormat="1" x14ac:dyDescent="0.25">
      <c r="D1153" s="10"/>
    </row>
    <row r="1154" spans="4:4" customFormat="1" x14ac:dyDescent="0.25">
      <c r="D1154" s="10"/>
    </row>
    <row r="1155" spans="4:4" customFormat="1" x14ac:dyDescent="0.25">
      <c r="D1155" s="10"/>
    </row>
    <row r="1156" spans="4:4" customFormat="1" x14ac:dyDescent="0.25">
      <c r="D1156" s="10"/>
    </row>
    <row r="1157" spans="4:4" customFormat="1" x14ac:dyDescent="0.25">
      <c r="D1157" s="10"/>
    </row>
    <row r="1158" spans="4:4" customFormat="1" x14ac:dyDescent="0.25">
      <c r="D1158" s="10"/>
    </row>
    <row r="1159" spans="4:4" customFormat="1" x14ac:dyDescent="0.25">
      <c r="D1159" s="10"/>
    </row>
    <row r="1160" spans="4:4" customFormat="1" x14ac:dyDescent="0.25">
      <c r="D1160" s="10"/>
    </row>
    <row r="1161" spans="4:4" customFormat="1" x14ac:dyDescent="0.25">
      <c r="D1161" s="10"/>
    </row>
    <row r="1162" spans="4:4" customFormat="1" x14ac:dyDescent="0.25">
      <c r="D1162" s="10"/>
    </row>
    <row r="1163" spans="4:4" customFormat="1" x14ac:dyDescent="0.25">
      <c r="D1163" s="10"/>
    </row>
    <row r="1164" spans="4:4" customFormat="1" x14ac:dyDescent="0.25">
      <c r="D1164" s="10"/>
    </row>
    <row r="1165" spans="4:4" customFormat="1" x14ac:dyDescent="0.25">
      <c r="D1165" s="10"/>
    </row>
    <row r="1166" spans="4:4" customFormat="1" x14ac:dyDescent="0.25">
      <c r="D1166" s="10"/>
    </row>
    <row r="1167" spans="4:4" customFormat="1" x14ac:dyDescent="0.25">
      <c r="D1167" s="10"/>
    </row>
    <row r="1168" spans="4:4" customFormat="1" x14ac:dyDescent="0.25">
      <c r="D1168" s="10"/>
    </row>
    <row r="1169" spans="4:4" customFormat="1" x14ac:dyDescent="0.25">
      <c r="D1169" s="10"/>
    </row>
    <row r="1170" spans="4:4" customFormat="1" x14ac:dyDescent="0.25">
      <c r="D1170" s="10"/>
    </row>
    <row r="1171" spans="4:4" customFormat="1" x14ac:dyDescent="0.25">
      <c r="D1171" s="10"/>
    </row>
    <row r="1172" spans="4:4" customFormat="1" x14ac:dyDescent="0.25">
      <c r="D1172" s="10"/>
    </row>
    <row r="1173" spans="4:4" customFormat="1" x14ac:dyDescent="0.25">
      <c r="D1173" s="10"/>
    </row>
    <row r="1174" spans="4:4" customFormat="1" x14ac:dyDescent="0.25">
      <c r="D1174" s="10"/>
    </row>
    <row r="1175" spans="4:4" customFormat="1" x14ac:dyDescent="0.25">
      <c r="D1175" s="10"/>
    </row>
    <row r="1176" spans="4:4" customFormat="1" x14ac:dyDescent="0.25">
      <c r="D1176" s="10"/>
    </row>
    <row r="1177" spans="4:4" customFormat="1" x14ac:dyDescent="0.25">
      <c r="D1177" s="10"/>
    </row>
    <row r="1178" spans="4:4" customFormat="1" x14ac:dyDescent="0.25">
      <c r="D1178" s="10"/>
    </row>
    <row r="1179" spans="4:4" customFormat="1" x14ac:dyDescent="0.25">
      <c r="D1179" s="10"/>
    </row>
    <row r="1180" spans="4:4" customFormat="1" x14ac:dyDescent="0.25">
      <c r="D1180" s="10"/>
    </row>
    <row r="1181" spans="4:4" customFormat="1" x14ac:dyDescent="0.25">
      <c r="D1181" s="10"/>
    </row>
    <row r="1182" spans="4:4" customFormat="1" x14ac:dyDescent="0.25">
      <c r="D1182" s="10"/>
    </row>
    <row r="1183" spans="4:4" customFormat="1" x14ac:dyDescent="0.25">
      <c r="D1183" s="10"/>
    </row>
    <row r="1184" spans="4:4" customFormat="1" x14ac:dyDescent="0.25">
      <c r="D1184" s="10"/>
    </row>
    <row r="1185" spans="4:4" customFormat="1" x14ac:dyDescent="0.25">
      <c r="D1185" s="10"/>
    </row>
    <row r="1186" spans="4:4" customFormat="1" x14ac:dyDescent="0.25">
      <c r="D1186" s="10"/>
    </row>
    <row r="1187" spans="4:4" customFormat="1" x14ac:dyDescent="0.25">
      <c r="D1187" s="10"/>
    </row>
    <row r="1188" spans="4:4" customFormat="1" x14ac:dyDescent="0.25">
      <c r="D1188" s="10"/>
    </row>
    <row r="1189" spans="4:4" customFormat="1" x14ac:dyDescent="0.25">
      <c r="D1189" s="10"/>
    </row>
    <row r="1190" spans="4:4" customFormat="1" x14ac:dyDescent="0.25">
      <c r="D1190" s="10"/>
    </row>
    <row r="1191" spans="4:4" customFormat="1" x14ac:dyDescent="0.25">
      <c r="D1191" s="10"/>
    </row>
    <row r="1192" spans="4:4" customFormat="1" x14ac:dyDescent="0.25">
      <c r="D1192" s="10"/>
    </row>
    <row r="1193" spans="4:4" customFormat="1" x14ac:dyDescent="0.25">
      <c r="D1193" s="10"/>
    </row>
    <row r="1194" spans="4:4" customFormat="1" x14ac:dyDescent="0.25">
      <c r="D1194" s="10"/>
    </row>
    <row r="1195" spans="4:4" customFormat="1" x14ac:dyDescent="0.25">
      <c r="D1195" s="10"/>
    </row>
    <row r="1196" spans="4:4" customFormat="1" x14ac:dyDescent="0.25">
      <c r="D1196" s="10"/>
    </row>
    <row r="1197" spans="4:4" customFormat="1" x14ac:dyDescent="0.25">
      <c r="D1197" s="10"/>
    </row>
    <row r="1198" spans="4:4" customFormat="1" x14ac:dyDescent="0.25">
      <c r="D1198" s="10"/>
    </row>
    <row r="1199" spans="4:4" customFormat="1" x14ac:dyDescent="0.25">
      <c r="D1199" s="10"/>
    </row>
    <row r="1200" spans="4:4" customFormat="1" x14ac:dyDescent="0.25">
      <c r="D1200" s="10"/>
    </row>
    <row r="1201" spans="4:4" customFormat="1" x14ac:dyDescent="0.25">
      <c r="D1201" s="10"/>
    </row>
    <row r="1202" spans="4:4" customFormat="1" x14ac:dyDescent="0.25">
      <c r="D1202" s="10"/>
    </row>
    <row r="1203" spans="4:4" customFormat="1" x14ac:dyDescent="0.25">
      <c r="D1203" s="10"/>
    </row>
    <row r="1204" spans="4:4" customFormat="1" x14ac:dyDescent="0.25">
      <c r="D1204" s="10"/>
    </row>
    <row r="1205" spans="4:4" customFormat="1" x14ac:dyDescent="0.25">
      <c r="D1205" s="10"/>
    </row>
    <row r="1206" spans="4:4" customFormat="1" x14ac:dyDescent="0.25">
      <c r="D1206" s="10"/>
    </row>
    <row r="1207" spans="4:4" customFormat="1" x14ac:dyDescent="0.25">
      <c r="D1207" s="10"/>
    </row>
    <row r="1208" spans="4:4" customFormat="1" x14ac:dyDescent="0.25">
      <c r="D1208" s="10"/>
    </row>
    <row r="1209" spans="4:4" customFormat="1" x14ac:dyDescent="0.25">
      <c r="D1209" s="10"/>
    </row>
    <row r="1210" spans="4:4" customFormat="1" x14ac:dyDescent="0.25">
      <c r="D1210" s="10"/>
    </row>
    <row r="1211" spans="4:4" customFormat="1" x14ac:dyDescent="0.25">
      <c r="D1211" s="10"/>
    </row>
    <row r="1212" spans="4:4" customFormat="1" x14ac:dyDescent="0.25">
      <c r="D1212" s="10"/>
    </row>
    <row r="1213" spans="4:4" customFormat="1" x14ac:dyDescent="0.25">
      <c r="D1213" s="10"/>
    </row>
    <row r="1214" spans="4:4" customFormat="1" x14ac:dyDescent="0.25">
      <c r="D1214" s="10"/>
    </row>
    <row r="1215" spans="4:4" customFormat="1" x14ac:dyDescent="0.25">
      <c r="D1215" s="10"/>
    </row>
    <row r="1216" spans="4:4" customFormat="1" x14ac:dyDescent="0.25">
      <c r="D1216" s="10"/>
    </row>
    <row r="1217" spans="4:4" customFormat="1" x14ac:dyDescent="0.25">
      <c r="D1217" s="10"/>
    </row>
    <row r="1218" spans="4:4" customFormat="1" x14ac:dyDescent="0.25">
      <c r="D1218" s="10"/>
    </row>
    <row r="1219" spans="4:4" customFormat="1" x14ac:dyDescent="0.25">
      <c r="D1219" s="10"/>
    </row>
    <row r="1220" spans="4:4" customFormat="1" x14ac:dyDescent="0.25">
      <c r="D1220" s="10"/>
    </row>
    <row r="1221" spans="4:4" customFormat="1" x14ac:dyDescent="0.25">
      <c r="D1221" s="10"/>
    </row>
    <row r="1222" spans="4:4" customFormat="1" x14ac:dyDescent="0.25">
      <c r="D1222" s="10"/>
    </row>
    <row r="1223" spans="4:4" customFormat="1" x14ac:dyDescent="0.25">
      <c r="D1223" s="10"/>
    </row>
    <row r="1224" spans="4:4" customFormat="1" x14ac:dyDescent="0.25">
      <c r="D1224" s="10"/>
    </row>
    <row r="1225" spans="4:4" customFormat="1" x14ac:dyDescent="0.25">
      <c r="D1225" s="10"/>
    </row>
    <row r="1226" spans="4:4" customFormat="1" x14ac:dyDescent="0.25">
      <c r="D1226" s="10"/>
    </row>
    <row r="1227" spans="4:4" customFormat="1" x14ac:dyDescent="0.25">
      <c r="D1227" s="10"/>
    </row>
    <row r="1228" spans="4:4" customFormat="1" x14ac:dyDescent="0.25">
      <c r="D1228" s="10"/>
    </row>
    <row r="1229" spans="4:4" customFormat="1" x14ac:dyDescent="0.25">
      <c r="D1229" s="10"/>
    </row>
    <row r="1230" spans="4:4" customFormat="1" x14ac:dyDescent="0.25">
      <c r="D1230" s="10"/>
    </row>
    <row r="1231" spans="4:4" customFormat="1" x14ac:dyDescent="0.25">
      <c r="D1231" s="10"/>
    </row>
    <row r="1232" spans="4:4" customFormat="1" x14ac:dyDescent="0.25">
      <c r="D1232" s="10"/>
    </row>
    <row r="1233" spans="4:4" customFormat="1" x14ac:dyDescent="0.25">
      <c r="D1233" s="10"/>
    </row>
    <row r="1234" spans="4:4" customFormat="1" x14ac:dyDescent="0.25">
      <c r="D1234" s="10"/>
    </row>
    <row r="1235" spans="4:4" customFormat="1" x14ac:dyDescent="0.25">
      <c r="D1235" s="10"/>
    </row>
    <row r="1236" spans="4:4" customFormat="1" x14ac:dyDescent="0.25">
      <c r="D1236" s="10"/>
    </row>
    <row r="1237" spans="4:4" customFormat="1" x14ac:dyDescent="0.25">
      <c r="D1237" s="10"/>
    </row>
    <row r="1238" spans="4:4" customFormat="1" x14ac:dyDescent="0.25">
      <c r="D1238" s="10"/>
    </row>
    <row r="1239" spans="4:4" customFormat="1" x14ac:dyDescent="0.25">
      <c r="D1239" s="10"/>
    </row>
    <row r="1240" spans="4:4" customFormat="1" x14ac:dyDescent="0.25">
      <c r="D1240" s="10"/>
    </row>
    <row r="1241" spans="4:4" customFormat="1" x14ac:dyDescent="0.25">
      <c r="D1241" s="10"/>
    </row>
    <row r="1242" spans="4:4" customFormat="1" x14ac:dyDescent="0.25">
      <c r="D1242" s="10"/>
    </row>
    <row r="1243" spans="4:4" customFormat="1" x14ac:dyDescent="0.25">
      <c r="D1243" s="10"/>
    </row>
    <row r="1244" spans="4:4" customFormat="1" x14ac:dyDescent="0.25">
      <c r="D1244" s="10"/>
    </row>
    <row r="1245" spans="4:4" customFormat="1" x14ac:dyDescent="0.25">
      <c r="D1245" s="10"/>
    </row>
    <row r="1246" spans="4:4" customFormat="1" x14ac:dyDescent="0.25">
      <c r="D1246" s="10"/>
    </row>
    <row r="1247" spans="4:4" customFormat="1" x14ac:dyDescent="0.25">
      <c r="D1247" s="10"/>
    </row>
    <row r="1248" spans="4:4" customFormat="1" x14ac:dyDescent="0.25">
      <c r="D1248" s="10"/>
    </row>
    <row r="1249" spans="4:4" customFormat="1" x14ac:dyDescent="0.25">
      <c r="D1249" s="10"/>
    </row>
    <row r="1250" spans="4:4" customFormat="1" x14ac:dyDescent="0.25">
      <c r="D1250" s="10"/>
    </row>
    <row r="1251" spans="4:4" customFormat="1" x14ac:dyDescent="0.25">
      <c r="D1251" s="10"/>
    </row>
    <row r="1252" spans="4:4" customFormat="1" x14ac:dyDescent="0.25">
      <c r="D1252" s="10"/>
    </row>
    <row r="1253" spans="4:4" customFormat="1" x14ac:dyDescent="0.25">
      <c r="D1253" s="10"/>
    </row>
    <row r="1254" spans="4:4" customFormat="1" x14ac:dyDescent="0.25">
      <c r="D1254" s="10"/>
    </row>
    <row r="1255" spans="4:4" customFormat="1" x14ac:dyDescent="0.25">
      <c r="D1255" s="10"/>
    </row>
    <row r="1256" spans="4:4" customFormat="1" x14ac:dyDescent="0.25">
      <c r="D1256" s="10"/>
    </row>
    <row r="1257" spans="4:4" customFormat="1" x14ac:dyDescent="0.25">
      <c r="D1257" s="10"/>
    </row>
    <row r="1258" spans="4:4" customFormat="1" x14ac:dyDescent="0.25">
      <c r="D1258" s="10"/>
    </row>
    <row r="1259" spans="4:4" customFormat="1" x14ac:dyDescent="0.25">
      <c r="D1259" s="10"/>
    </row>
    <row r="1260" spans="4:4" customFormat="1" x14ac:dyDescent="0.25">
      <c r="D1260" s="10"/>
    </row>
    <row r="1261" spans="4:4" customFormat="1" x14ac:dyDescent="0.25">
      <c r="D1261" s="10"/>
    </row>
    <row r="1262" spans="4:4" customFormat="1" x14ac:dyDescent="0.25">
      <c r="D1262" s="10"/>
    </row>
    <row r="1263" spans="4:4" customFormat="1" x14ac:dyDescent="0.25">
      <c r="D1263" s="10"/>
    </row>
    <row r="1264" spans="4:4" customFormat="1" x14ac:dyDescent="0.25">
      <c r="D1264" s="10"/>
    </row>
    <row r="1265" spans="4:4" customFormat="1" x14ac:dyDescent="0.25">
      <c r="D1265" s="10"/>
    </row>
    <row r="1266" spans="4:4" customFormat="1" x14ac:dyDescent="0.25">
      <c r="D1266" s="10"/>
    </row>
    <row r="1267" spans="4:4" customFormat="1" x14ac:dyDescent="0.25">
      <c r="D1267" s="10"/>
    </row>
    <row r="1268" spans="4:4" customFormat="1" x14ac:dyDescent="0.25">
      <c r="D1268" s="10"/>
    </row>
    <row r="1269" spans="4:4" customFormat="1" x14ac:dyDescent="0.25">
      <c r="D1269" s="10"/>
    </row>
    <row r="1270" spans="4:4" customFormat="1" x14ac:dyDescent="0.25">
      <c r="D1270" s="10"/>
    </row>
    <row r="1271" spans="4:4" customFormat="1" x14ac:dyDescent="0.25">
      <c r="D1271" s="10"/>
    </row>
    <row r="1272" spans="4:4" customFormat="1" x14ac:dyDescent="0.25">
      <c r="D1272" s="10"/>
    </row>
    <row r="1273" spans="4:4" customFormat="1" x14ac:dyDescent="0.25">
      <c r="D1273" s="10"/>
    </row>
    <row r="1274" spans="4:4" customFormat="1" x14ac:dyDescent="0.25">
      <c r="D1274" s="10"/>
    </row>
    <row r="1275" spans="4:4" customFormat="1" x14ac:dyDescent="0.25">
      <c r="D1275" s="10"/>
    </row>
    <row r="1276" spans="4:4" customFormat="1" x14ac:dyDescent="0.25">
      <c r="D1276" s="10"/>
    </row>
    <row r="1277" spans="4:4" customFormat="1" x14ac:dyDescent="0.25">
      <c r="D1277" s="10"/>
    </row>
    <row r="1278" spans="4:4" customFormat="1" x14ac:dyDescent="0.25">
      <c r="D1278" s="10"/>
    </row>
    <row r="1279" spans="4:4" customFormat="1" x14ac:dyDescent="0.25">
      <c r="D1279" s="10"/>
    </row>
    <row r="1280" spans="4:4" customFormat="1" x14ac:dyDescent="0.25">
      <c r="D1280" s="10"/>
    </row>
    <row r="1281" spans="4:4" customFormat="1" x14ac:dyDescent="0.25">
      <c r="D1281" s="10"/>
    </row>
    <row r="1282" spans="4:4" customFormat="1" x14ac:dyDescent="0.25">
      <c r="D1282" s="10"/>
    </row>
    <row r="1283" spans="4:4" customFormat="1" x14ac:dyDescent="0.25">
      <c r="D1283" s="10"/>
    </row>
    <row r="1284" spans="4:4" customFormat="1" x14ac:dyDescent="0.25">
      <c r="D1284" s="10"/>
    </row>
    <row r="1285" spans="4:4" customFormat="1" x14ac:dyDescent="0.25">
      <c r="D1285" s="10"/>
    </row>
    <row r="1286" spans="4:4" customFormat="1" x14ac:dyDescent="0.25">
      <c r="D1286" s="10"/>
    </row>
    <row r="1287" spans="4:4" customFormat="1" x14ac:dyDescent="0.25">
      <c r="D1287" s="10"/>
    </row>
    <row r="1288" spans="4:4" customFormat="1" x14ac:dyDescent="0.25">
      <c r="D1288" s="10"/>
    </row>
    <row r="1289" spans="4:4" customFormat="1" x14ac:dyDescent="0.25">
      <c r="D1289" s="10"/>
    </row>
    <row r="1290" spans="4:4" customFormat="1" x14ac:dyDescent="0.25">
      <c r="D1290" s="10"/>
    </row>
    <row r="1291" spans="4:4" customFormat="1" x14ac:dyDescent="0.25">
      <c r="D1291" s="10"/>
    </row>
    <row r="1292" spans="4:4" customFormat="1" x14ac:dyDescent="0.25">
      <c r="D1292" s="10"/>
    </row>
    <row r="1293" spans="4:4" customFormat="1" x14ac:dyDescent="0.25">
      <c r="D1293" s="10"/>
    </row>
    <row r="1294" spans="4:4" customFormat="1" x14ac:dyDescent="0.25">
      <c r="D1294" s="10"/>
    </row>
    <row r="1295" spans="4:4" customFormat="1" x14ac:dyDescent="0.25">
      <c r="D1295" s="10"/>
    </row>
    <row r="1296" spans="4:4" customFormat="1" x14ac:dyDescent="0.25">
      <c r="D1296" s="10"/>
    </row>
    <row r="1297" spans="4:4" customFormat="1" x14ac:dyDescent="0.25">
      <c r="D1297" s="10"/>
    </row>
    <row r="1298" spans="4:4" customFormat="1" x14ac:dyDescent="0.25">
      <c r="D1298" s="10"/>
    </row>
    <row r="1299" spans="4:4" customFormat="1" x14ac:dyDescent="0.25">
      <c r="D1299" s="10"/>
    </row>
    <row r="1300" spans="4:4" customFormat="1" x14ac:dyDescent="0.25">
      <c r="D1300" s="10"/>
    </row>
    <row r="1301" spans="4:4" customFormat="1" x14ac:dyDescent="0.25">
      <c r="D1301" s="10"/>
    </row>
    <row r="1302" spans="4:4" customFormat="1" x14ac:dyDescent="0.25">
      <c r="D1302" s="10"/>
    </row>
    <row r="1303" spans="4:4" customFormat="1" x14ac:dyDescent="0.25">
      <c r="D1303" s="10"/>
    </row>
    <row r="1304" spans="4:4" customFormat="1" x14ac:dyDescent="0.25">
      <c r="D1304" s="10"/>
    </row>
    <row r="1305" spans="4:4" customFormat="1" x14ac:dyDescent="0.25">
      <c r="D1305" s="10"/>
    </row>
    <row r="1306" spans="4:4" customFormat="1" x14ac:dyDescent="0.25">
      <c r="D1306" s="10"/>
    </row>
    <row r="1307" spans="4:4" customFormat="1" x14ac:dyDescent="0.25">
      <c r="D1307" s="10"/>
    </row>
    <row r="1308" spans="4:4" customFormat="1" x14ac:dyDescent="0.25">
      <c r="D1308" s="10"/>
    </row>
    <row r="1309" spans="4:4" customFormat="1" x14ac:dyDescent="0.25">
      <c r="D1309" s="10"/>
    </row>
    <row r="1310" spans="4:4" customFormat="1" x14ac:dyDescent="0.25">
      <c r="D1310" s="10"/>
    </row>
    <row r="1311" spans="4:4" customFormat="1" x14ac:dyDescent="0.25">
      <c r="D1311" s="10"/>
    </row>
    <row r="1312" spans="4:4" customFormat="1" x14ac:dyDescent="0.25">
      <c r="D1312" s="10"/>
    </row>
    <row r="1313" spans="4:4" customFormat="1" x14ac:dyDescent="0.25">
      <c r="D1313" s="10"/>
    </row>
    <row r="1314" spans="4:4" customFormat="1" x14ac:dyDescent="0.25">
      <c r="D1314" s="10"/>
    </row>
    <row r="1315" spans="4:4" customFormat="1" x14ac:dyDescent="0.25">
      <c r="D1315" s="10"/>
    </row>
    <row r="1316" spans="4:4" customFormat="1" x14ac:dyDescent="0.25">
      <c r="D1316" s="10"/>
    </row>
    <row r="1317" spans="4:4" customFormat="1" x14ac:dyDescent="0.25">
      <c r="D1317" s="10"/>
    </row>
    <row r="1318" spans="4:4" customFormat="1" x14ac:dyDescent="0.25">
      <c r="D1318" s="10"/>
    </row>
    <row r="1319" spans="4:4" customFormat="1" x14ac:dyDescent="0.25">
      <c r="D1319" s="10"/>
    </row>
    <row r="1320" spans="4:4" customFormat="1" x14ac:dyDescent="0.25">
      <c r="D1320" s="10"/>
    </row>
    <row r="1321" spans="4:4" customFormat="1" x14ac:dyDescent="0.25">
      <c r="D1321" s="10"/>
    </row>
    <row r="1322" spans="4:4" customFormat="1" x14ac:dyDescent="0.25">
      <c r="D1322" s="10"/>
    </row>
    <row r="1323" spans="4:4" customFormat="1" x14ac:dyDescent="0.25">
      <c r="D1323" s="10"/>
    </row>
    <row r="1324" spans="4:4" customFormat="1" x14ac:dyDescent="0.25">
      <c r="D1324" s="10"/>
    </row>
    <row r="1325" spans="4:4" customFormat="1" x14ac:dyDescent="0.25">
      <c r="D1325" s="10"/>
    </row>
    <row r="1326" spans="4:4" customFormat="1" x14ac:dyDescent="0.25">
      <c r="D1326" s="10"/>
    </row>
    <row r="1327" spans="4:4" customFormat="1" x14ac:dyDescent="0.25">
      <c r="D1327" s="10"/>
    </row>
    <row r="1328" spans="4:4" customFormat="1" x14ac:dyDescent="0.25">
      <c r="D1328" s="10"/>
    </row>
    <row r="1329" spans="4:4" customFormat="1" x14ac:dyDescent="0.25">
      <c r="D1329" s="10"/>
    </row>
    <row r="1330" spans="4:4" customFormat="1" x14ac:dyDescent="0.25">
      <c r="D1330" s="10"/>
    </row>
    <row r="1331" spans="4:4" customFormat="1" x14ac:dyDescent="0.25">
      <c r="D1331" s="10"/>
    </row>
    <row r="1332" spans="4:4" customFormat="1" x14ac:dyDescent="0.25">
      <c r="D1332" s="10"/>
    </row>
    <row r="1333" spans="4:4" customFormat="1" x14ac:dyDescent="0.25">
      <c r="D1333" s="10"/>
    </row>
    <row r="1334" spans="4:4" customFormat="1" x14ac:dyDescent="0.25">
      <c r="D1334" s="10"/>
    </row>
    <row r="1335" spans="4:4" customFormat="1" x14ac:dyDescent="0.25">
      <c r="D1335" s="10"/>
    </row>
    <row r="1336" spans="4:4" customFormat="1" x14ac:dyDescent="0.25">
      <c r="D1336" s="10"/>
    </row>
    <row r="1337" spans="4:4" customFormat="1" x14ac:dyDescent="0.25">
      <c r="D1337" s="10"/>
    </row>
    <row r="1338" spans="4:4" customFormat="1" x14ac:dyDescent="0.25">
      <c r="D1338" s="10"/>
    </row>
    <row r="1339" spans="4:4" customFormat="1" x14ac:dyDescent="0.25">
      <c r="D1339" s="10"/>
    </row>
    <row r="1340" spans="4:4" customFormat="1" x14ac:dyDescent="0.25">
      <c r="D1340" s="10"/>
    </row>
    <row r="1341" spans="4:4" customFormat="1" x14ac:dyDescent="0.25">
      <c r="D1341" s="10"/>
    </row>
    <row r="1342" spans="4:4" customFormat="1" x14ac:dyDescent="0.25">
      <c r="D1342" s="10"/>
    </row>
    <row r="1343" spans="4:4" customFormat="1" x14ac:dyDescent="0.25">
      <c r="D1343" s="10"/>
    </row>
    <row r="1344" spans="4:4" customFormat="1" x14ac:dyDescent="0.25">
      <c r="D1344" s="10"/>
    </row>
    <row r="1345" spans="4:4" customFormat="1" x14ac:dyDescent="0.25">
      <c r="D1345" s="10"/>
    </row>
    <row r="1346" spans="4:4" customFormat="1" x14ac:dyDescent="0.25">
      <c r="D1346" s="10"/>
    </row>
    <row r="1347" spans="4:4" customFormat="1" x14ac:dyDescent="0.25">
      <c r="D1347" s="10"/>
    </row>
    <row r="1348" spans="4:4" customFormat="1" x14ac:dyDescent="0.25">
      <c r="D1348" s="10"/>
    </row>
    <row r="1349" spans="4:4" customFormat="1" x14ac:dyDescent="0.25">
      <c r="D1349" s="10"/>
    </row>
    <row r="1350" spans="4:4" customFormat="1" x14ac:dyDescent="0.25">
      <c r="D1350" s="10"/>
    </row>
    <row r="1351" spans="4:4" customFormat="1" x14ac:dyDescent="0.25">
      <c r="D1351" s="10"/>
    </row>
    <row r="1352" spans="4:4" customFormat="1" x14ac:dyDescent="0.25">
      <c r="D1352" s="10"/>
    </row>
    <row r="1353" spans="4:4" customFormat="1" x14ac:dyDescent="0.25">
      <c r="D1353" s="10"/>
    </row>
    <row r="1354" spans="4:4" customFormat="1" x14ac:dyDescent="0.25">
      <c r="D1354" s="10"/>
    </row>
    <row r="1355" spans="4:4" customFormat="1" x14ac:dyDescent="0.25">
      <c r="D1355" s="10"/>
    </row>
    <row r="1356" spans="4:4" customFormat="1" x14ac:dyDescent="0.25">
      <c r="D1356" s="10"/>
    </row>
    <row r="1357" spans="4:4" customFormat="1" x14ac:dyDescent="0.25">
      <c r="D1357" s="10"/>
    </row>
    <row r="1358" spans="4:4" customFormat="1" x14ac:dyDescent="0.25">
      <c r="D1358" s="10"/>
    </row>
    <row r="1359" spans="4:4" customFormat="1" x14ac:dyDescent="0.25">
      <c r="D1359" s="10"/>
    </row>
    <row r="1360" spans="4:4" customFormat="1" x14ac:dyDescent="0.25">
      <c r="D1360" s="10"/>
    </row>
    <row r="1361" spans="4:4" customFormat="1" x14ac:dyDescent="0.25">
      <c r="D1361" s="10"/>
    </row>
    <row r="1362" spans="4:4" customFormat="1" x14ac:dyDescent="0.25">
      <c r="D1362" s="10"/>
    </row>
    <row r="1363" spans="4:4" customFormat="1" x14ac:dyDescent="0.25">
      <c r="D1363" s="10"/>
    </row>
    <row r="1364" spans="4:4" customFormat="1" x14ac:dyDescent="0.25">
      <c r="D1364" s="10"/>
    </row>
    <row r="1365" spans="4:4" customFormat="1" x14ac:dyDescent="0.25">
      <c r="D1365" s="10"/>
    </row>
    <row r="1366" spans="4:4" customFormat="1" x14ac:dyDescent="0.25">
      <c r="D1366" s="10"/>
    </row>
    <row r="1367" spans="4:4" customFormat="1" x14ac:dyDescent="0.25">
      <c r="D1367" s="10"/>
    </row>
    <row r="1368" spans="4:4" customFormat="1" x14ac:dyDescent="0.25">
      <c r="D1368" s="10"/>
    </row>
    <row r="1369" spans="4:4" customFormat="1" x14ac:dyDescent="0.25">
      <c r="D1369" s="10"/>
    </row>
    <row r="1370" spans="4:4" customFormat="1" x14ac:dyDescent="0.25">
      <c r="D1370" s="10"/>
    </row>
    <row r="1371" spans="4:4" customFormat="1" x14ac:dyDescent="0.25">
      <c r="D1371" s="10"/>
    </row>
    <row r="1372" spans="4:4" customFormat="1" x14ac:dyDescent="0.25">
      <c r="D1372" s="10"/>
    </row>
    <row r="1373" spans="4:4" customFormat="1" x14ac:dyDescent="0.25">
      <c r="D1373" s="10"/>
    </row>
    <row r="1374" spans="4:4" customFormat="1" x14ac:dyDescent="0.25">
      <c r="D1374" s="10"/>
    </row>
    <row r="1375" spans="4:4" customFormat="1" x14ac:dyDescent="0.25">
      <c r="D1375" s="10"/>
    </row>
    <row r="1376" spans="4:4" customFormat="1" x14ac:dyDescent="0.25">
      <c r="D1376" s="10"/>
    </row>
    <row r="1377" spans="4:4" customFormat="1" x14ac:dyDescent="0.25">
      <c r="D1377" s="10"/>
    </row>
    <row r="1378" spans="4:4" customFormat="1" x14ac:dyDescent="0.25">
      <c r="D1378" s="10"/>
    </row>
    <row r="1379" spans="4:4" customFormat="1" x14ac:dyDescent="0.25">
      <c r="D1379" s="10"/>
    </row>
    <row r="1380" spans="4:4" customFormat="1" x14ac:dyDescent="0.25">
      <c r="D1380" s="10"/>
    </row>
    <row r="1381" spans="4:4" customFormat="1" x14ac:dyDescent="0.25">
      <c r="D1381" s="10"/>
    </row>
    <row r="1382" spans="4:4" customFormat="1" x14ac:dyDescent="0.25">
      <c r="D1382" s="10"/>
    </row>
    <row r="1383" spans="4:4" customFormat="1" x14ac:dyDescent="0.25">
      <c r="D1383" s="10"/>
    </row>
    <row r="1384" spans="4:4" customFormat="1" x14ac:dyDescent="0.25">
      <c r="D1384" s="10"/>
    </row>
    <row r="1385" spans="4:4" customFormat="1" x14ac:dyDescent="0.25">
      <c r="D1385" s="10"/>
    </row>
    <row r="1386" spans="4:4" customFormat="1" x14ac:dyDescent="0.25">
      <c r="D1386" s="10"/>
    </row>
    <row r="1387" spans="4:4" customFormat="1" x14ac:dyDescent="0.25">
      <c r="D1387" s="10"/>
    </row>
    <row r="1388" spans="4:4" customFormat="1" x14ac:dyDescent="0.25">
      <c r="D1388" s="10"/>
    </row>
    <row r="1389" spans="4:4" customFormat="1" x14ac:dyDescent="0.25">
      <c r="D1389" s="10"/>
    </row>
    <row r="1390" spans="4:4" customFormat="1" x14ac:dyDescent="0.25">
      <c r="D1390" s="10"/>
    </row>
    <row r="1391" spans="4:4" customFormat="1" x14ac:dyDescent="0.25">
      <c r="D1391" s="10"/>
    </row>
    <row r="1392" spans="4:4" customFormat="1" x14ac:dyDescent="0.25">
      <c r="D1392" s="10"/>
    </row>
    <row r="1393" spans="4:4" customFormat="1" x14ac:dyDescent="0.25">
      <c r="D1393" s="10"/>
    </row>
    <row r="1394" spans="4:4" customFormat="1" x14ac:dyDescent="0.25">
      <c r="D1394" s="10"/>
    </row>
    <row r="1395" spans="4:4" customFormat="1" x14ac:dyDescent="0.25">
      <c r="D1395" s="10"/>
    </row>
    <row r="1396" spans="4:4" customFormat="1" x14ac:dyDescent="0.25">
      <c r="D1396" s="10"/>
    </row>
    <row r="1397" spans="4:4" customFormat="1" x14ac:dyDescent="0.25">
      <c r="D1397" s="10"/>
    </row>
    <row r="1398" spans="4:4" customFormat="1" x14ac:dyDescent="0.25">
      <c r="D1398" s="10"/>
    </row>
    <row r="1399" spans="4:4" customFormat="1" x14ac:dyDescent="0.25">
      <c r="D1399" s="10"/>
    </row>
    <row r="1400" spans="4:4" customFormat="1" x14ac:dyDescent="0.25">
      <c r="D1400" s="10"/>
    </row>
    <row r="1401" spans="4:4" customFormat="1" x14ac:dyDescent="0.25">
      <c r="D1401" s="10"/>
    </row>
    <row r="1402" spans="4:4" customFormat="1" x14ac:dyDescent="0.25">
      <c r="D1402" s="10"/>
    </row>
    <row r="1403" spans="4:4" customFormat="1" x14ac:dyDescent="0.25">
      <c r="D1403" s="10"/>
    </row>
    <row r="1404" spans="4:4" customFormat="1" x14ac:dyDescent="0.25">
      <c r="D1404" s="10"/>
    </row>
    <row r="1405" spans="4:4" customFormat="1" x14ac:dyDescent="0.25">
      <c r="D1405" s="10"/>
    </row>
    <row r="1406" spans="4:4" customFormat="1" x14ac:dyDescent="0.25">
      <c r="D1406" s="10"/>
    </row>
    <row r="1407" spans="4:4" customFormat="1" x14ac:dyDescent="0.25">
      <c r="D1407" s="10"/>
    </row>
    <row r="1408" spans="4:4" customFormat="1" x14ac:dyDescent="0.25">
      <c r="D1408" s="10"/>
    </row>
    <row r="1409" spans="4:4" customFormat="1" x14ac:dyDescent="0.25">
      <c r="D1409" s="10"/>
    </row>
    <row r="1410" spans="4:4" customFormat="1" x14ac:dyDescent="0.25">
      <c r="D1410" s="10"/>
    </row>
    <row r="1411" spans="4:4" customFormat="1" x14ac:dyDescent="0.25">
      <c r="D1411" s="10"/>
    </row>
    <row r="1412" spans="4:4" customFormat="1" x14ac:dyDescent="0.25">
      <c r="D1412" s="10"/>
    </row>
    <row r="1413" spans="4:4" customFormat="1" x14ac:dyDescent="0.25">
      <c r="D1413" s="10"/>
    </row>
    <row r="1414" spans="4:4" customFormat="1" x14ac:dyDescent="0.25">
      <c r="D1414" s="10"/>
    </row>
    <row r="1415" spans="4:4" customFormat="1" x14ac:dyDescent="0.25">
      <c r="D1415" s="10"/>
    </row>
    <row r="1416" spans="4:4" customFormat="1" x14ac:dyDescent="0.25">
      <c r="D1416" s="10"/>
    </row>
    <row r="1417" spans="4:4" customFormat="1" x14ac:dyDescent="0.25">
      <c r="D1417" s="10"/>
    </row>
    <row r="1418" spans="4:4" customFormat="1" x14ac:dyDescent="0.25">
      <c r="D1418" s="10"/>
    </row>
    <row r="1419" spans="4:4" customFormat="1" x14ac:dyDescent="0.25">
      <c r="D1419" s="10"/>
    </row>
    <row r="1420" spans="4:4" customFormat="1" x14ac:dyDescent="0.25">
      <c r="D1420" s="10"/>
    </row>
    <row r="1421" spans="4:4" customFormat="1" x14ac:dyDescent="0.25">
      <c r="D1421" s="10"/>
    </row>
    <row r="1422" spans="4:4" customFormat="1" x14ac:dyDescent="0.25">
      <c r="D1422" s="10"/>
    </row>
    <row r="1423" spans="4:4" customFormat="1" x14ac:dyDescent="0.25">
      <c r="D1423" s="10"/>
    </row>
    <row r="1424" spans="4:4" customFormat="1" x14ac:dyDescent="0.25">
      <c r="D1424" s="10"/>
    </row>
    <row r="1425" spans="4:4" customFormat="1" x14ac:dyDescent="0.25">
      <c r="D1425" s="10"/>
    </row>
    <row r="1426" spans="4:4" customFormat="1" x14ac:dyDescent="0.25">
      <c r="D1426" s="10"/>
    </row>
    <row r="1427" spans="4:4" customFormat="1" x14ac:dyDescent="0.25">
      <c r="D1427" s="10"/>
    </row>
    <row r="1428" spans="4:4" customFormat="1" x14ac:dyDescent="0.25">
      <c r="D1428" s="10"/>
    </row>
    <row r="1429" spans="4:4" customFormat="1" x14ac:dyDescent="0.25">
      <c r="D1429" s="10"/>
    </row>
    <row r="1430" spans="4:4" customFormat="1" x14ac:dyDescent="0.25">
      <c r="D1430" s="10"/>
    </row>
    <row r="1431" spans="4:4" customFormat="1" x14ac:dyDescent="0.25">
      <c r="D1431" s="10"/>
    </row>
    <row r="1432" spans="4:4" customFormat="1" x14ac:dyDescent="0.25">
      <c r="D1432" s="10"/>
    </row>
    <row r="1433" spans="4:4" customFormat="1" x14ac:dyDescent="0.25">
      <c r="D1433" s="10"/>
    </row>
    <row r="1434" spans="4:4" customFormat="1" x14ac:dyDescent="0.25">
      <c r="D1434" s="10"/>
    </row>
    <row r="1435" spans="4:4" customFormat="1" x14ac:dyDescent="0.25">
      <c r="D1435" s="10"/>
    </row>
    <row r="1436" spans="4:4" customFormat="1" x14ac:dyDescent="0.25">
      <c r="D1436" s="10"/>
    </row>
    <row r="1437" spans="4:4" customFormat="1" x14ac:dyDescent="0.25">
      <c r="D1437" s="10"/>
    </row>
    <row r="1438" spans="4:4" customFormat="1" x14ac:dyDescent="0.25">
      <c r="D1438" s="10"/>
    </row>
    <row r="1439" spans="4:4" customFormat="1" x14ac:dyDescent="0.25">
      <c r="D1439" s="10"/>
    </row>
    <row r="1440" spans="4:4" customFormat="1" x14ac:dyDescent="0.25">
      <c r="D1440" s="10"/>
    </row>
    <row r="1441" spans="4:4" customFormat="1" x14ac:dyDescent="0.25">
      <c r="D1441" s="10"/>
    </row>
    <row r="1442" spans="4:4" customFormat="1" x14ac:dyDescent="0.25">
      <c r="D1442" s="10"/>
    </row>
    <row r="1443" spans="4:4" customFormat="1" x14ac:dyDescent="0.25">
      <c r="D1443" s="10"/>
    </row>
    <row r="1444" spans="4:4" customFormat="1" x14ac:dyDescent="0.25">
      <c r="D1444" s="10"/>
    </row>
    <row r="1445" spans="4:4" customFormat="1" x14ac:dyDescent="0.25">
      <c r="D1445" s="10"/>
    </row>
    <row r="1446" spans="4:4" customFormat="1" x14ac:dyDescent="0.25">
      <c r="D1446" s="10"/>
    </row>
    <row r="1447" spans="4:4" customFormat="1" x14ac:dyDescent="0.25">
      <c r="D1447" s="10"/>
    </row>
    <row r="1448" spans="4:4" customFormat="1" x14ac:dyDescent="0.25">
      <c r="D1448" s="10"/>
    </row>
    <row r="1449" spans="4:4" customFormat="1" x14ac:dyDescent="0.25">
      <c r="D1449" s="10"/>
    </row>
    <row r="1450" spans="4:4" customFormat="1" x14ac:dyDescent="0.25">
      <c r="D1450" s="10"/>
    </row>
    <row r="1451" spans="4:4" customFormat="1" x14ac:dyDescent="0.25">
      <c r="D1451" s="10"/>
    </row>
    <row r="1452" spans="4:4" customFormat="1" x14ac:dyDescent="0.25">
      <c r="D1452" s="10"/>
    </row>
    <row r="1453" spans="4:4" customFormat="1" x14ac:dyDescent="0.25">
      <c r="D1453" s="10"/>
    </row>
    <row r="1454" spans="4:4" customFormat="1" x14ac:dyDescent="0.25">
      <c r="D1454" s="10"/>
    </row>
    <row r="1455" spans="4:4" customFormat="1" x14ac:dyDescent="0.25">
      <c r="D1455" s="10"/>
    </row>
    <row r="1456" spans="4:4" customFormat="1" x14ac:dyDescent="0.25">
      <c r="D1456" s="10"/>
    </row>
    <row r="1457" spans="4:4" customFormat="1" x14ac:dyDescent="0.25">
      <c r="D1457" s="10"/>
    </row>
    <row r="1458" spans="4:4" customFormat="1" x14ac:dyDescent="0.25">
      <c r="D1458" s="10"/>
    </row>
    <row r="1459" spans="4:4" customFormat="1" x14ac:dyDescent="0.25">
      <c r="D1459" s="10"/>
    </row>
    <row r="1460" spans="4:4" customFormat="1" x14ac:dyDescent="0.25">
      <c r="D1460" s="10"/>
    </row>
    <row r="1461" spans="4:4" customFormat="1" x14ac:dyDescent="0.25">
      <c r="D1461" s="10"/>
    </row>
    <row r="1462" spans="4:4" customFormat="1" x14ac:dyDescent="0.25">
      <c r="D1462" s="10"/>
    </row>
    <row r="1463" spans="4:4" customFormat="1" x14ac:dyDescent="0.25">
      <c r="D1463" s="10"/>
    </row>
    <row r="1464" spans="4:4" customFormat="1" x14ac:dyDescent="0.25">
      <c r="D1464" s="10"/>
    </row>
    <row r="1465" spans="4:4" customFormat="1" x14ac:dyDescent="0.25">
      <c r="D1465" s="10"/>
    </row>
    <row r="1466" spans="4:4" customFormat="1" x14ac:dyDescent="0.25">
      <c r="D1466" s="10"/>
    </row>
    <row r="1467" spans="4:4" customFormat="1" x14ac:dyDescent="0.25">
      <c r="D1467" s="10"/>
    </row>
    <row r="1468" spans="4:4" customFormat="1" x14ac:dyDescent="0.25">
      <c r="D1468" s="10"/>
    </row>
    <row r="1469" spans="4:4" customFormat="1" x14ac:dyDescent="0.25">
      <c r="D1469" s="10"/>
    </row>
    <row r="1470" spans="4:4" customFormat="1" x14ac:dyDescent="0.25">
      <c r="D1470" s="10"/>
    </row>
    <row r="1471" spans="4:4" customFormat="1" x14ac:dyDescent="0.25">
      <c r="D1471" s="10"/>
    </row>
    <row r="1472" spans="4:4" customFormat="1" x14ac:dyDescent="0.25">
      <c r="D1472" s="10"/>
    </row>
    <row r="1473" spans="4:4" customFormat="1" x14ac:dyDescent="0.25">
      <c r="D1473" s="10"/>
    </row>
    <row r="1474" spans="4:4" customFormat="1" x14ac:dyDescent="0.25">
      <c r="D1474" s="10"/>
    </row>
    <row r="1475" spans="4:4" customFormat="1" x14ac:dyDescent="0.25">
      <c r="D1475" s="10"/>
    </row>
    <row r="1476" spans="4:4" customFormat="1" x14ac:dyDescent="0.25">
      <c r="D1476" s="10"/>
    </row>
    <row r="1477" spans="4:4" customFormat="1" x14ac:dyDescent="0.25">
      <c r="D1477" s="10"/>
    </row>
    <row r="1478" spans="4:4" customFormat="1" x14ac:dyDescent="0.25">
      <c r="D1478" s="10"/>
    </row>
    <row r="1479" spans="4:4" customFormat="1" x14ac:dyDescent="0.25">
      <c r="D1479" s="10"/>
    </row>
    <row r="1480" spans="4:4" customFormat="1" x14ac:dyDescent="0.25">
      <c r="D1480" s="10"/>
    </row>
    <row r="1481" spans="4:4" customFormat="1" x14ac:dyDescent="0.25">
      <c r="D1481" s="10"/>
    </row>
    <row r="1482" spans="4:4" customFormat="1" x14ac:dyDescent="0.25">
      <c r="D1482" s="10"/>
    </row>
    <row r="1483" spans="4:4" customFormat="1" x14ac:dyDescent="0.25">
      <c r="D1483" s="10"/>
    </row>
    <row r="1484" spans="4:4" customFormat="1" x14ac:dyDescent="0.25">
      <c r="D1484" s="10"/>
    </row>
    <row r="1485" spans="4:4" customFormat="1" x14ac:dyDescent="0.25">
      <c r="D1485" s="10"/>
    </row>
    <row r="1486" spans="4:4" customFormat="1" x14ac:dyDescent="0.25">
      <c r="D1486" s="10"/>
    </row>
    <row r="1487" spans="4:4" customFormat="1" x14ac:dyDescent="0.25">
      <c r="D1487" s="10"/>
    </row>
    <row r="1488" spans="4:4" customFormat="1" x14ac:dyDescent="0.25">
      <c r="D1488" s="10"/>
    </row>
    <row r="1489" spans="4:4" customFormat="1" x14ac:dyDescent="0.25">
      <c r="D1489" s="10"/>
    </row>
    <row r="1490" spans="4:4" customFormat="1" x14ac:dyDescent="0.25">
      <c r="D1490" s="10"/>
    </row>
    <row r="1491" spans="4:4" customFormat="1" x14ac:dyDescent="0.25">
      <c r="D1491" s="10"/>
    </row>
    <row r="1492" spans="4:4" customFormat="1" x14ac:dyDescent="0.25">
      <c r="D1492" s="10"/>
    </row>
    <row r="1493" spans="4:4" customFormat="1" x14ac:dyDescent="0.25">
      <c r="D1493" s="10"/>
    </row>
    <row r="1494" spans="4:4" customFormat="1" x14ac:dyDescent="0.25">
      <c r="D1494" s="10"/>
    </row>
    <row r="1495" spans="4:4" customFormat="1" x14ac:dyDescent="0.25">
      <c r="D1495" s="10"/>
    </row>
    <row r="1496" spans="4:4" customFormat="1" x14ac:dyDescent="0.25">
      <c r="D1496" s="10"/>
    </row>
    <row r="1497" spans="4:4" customFormat="1" x14ac:dyDescent="0.25">
      <c r="D1497" s="10"/>
    </row>
    <row r="1498" spans="4:4" customFormat="1" x14ac:dyDescent="0.25">
      <c r="D1498" s="10"/>
    </row>
    <row r="1499" spans="4:4" customFormat="1" x14ac:dyDescent="0.25">
      <c r="D1499" s="10"/>
    </row>
    <row r="1500" spans="4:4" customFormat="1" x14ac:dyDescent="0.25">
      <c r="D1500" s="10"/>
    </row>
    <row r="1501" spans="4:4" customFormat="1" x14ac:dyDescent="0.25">
      <c r="D1501" s="10"/>
    </row>
    <row r="1502" spans="4:4" customFormat="1" x14ac:dyDescent="0.25">
      <c r="D1502" s="10"/>
    </row>
    <row r="1503" spans="4:4" customFormat="1" x14ac:dyDescent="0.25">
      <c r="D1503" s="10"/>
    </row>
    <row r="1504" spans="4:4" customFormat="1" x14ac:dyDescent="0.25">
      <c r="D1504" s="10"/>
    </row>
    <row r="1505" spans="4:4" customFormat="1" x14ac:dyDescent="0.25">
      <c r="D1505" s="10"/>
    </row>
    <row r="1506" spans="4:4" customFormat="1" x14ac:dyDescent="0.25">
      <c r="D1506" s="10"/>
    </row>
    <row r="1507" spans="4:4" customFormat="1" x14ac:dyDescent="0.25">
      <c r="D1507" s="10"/>
    </row>
    <row r="1508" spans="4:4" customFormat="1" x14ac:dyDescent="0.25">
      <c r="D1508" s="10"/>
    </row>
    <row r="1509" spans="4:4" customFormat="1" x14ac:dyDescent="0.25">
      <c r="D1509" s="10"/>
    </row>
    <row r="1510" spans="4:4" customFormat="1" x14ac:dyDescent="0.25">
      <c r="D1510" s="10"/>
    </row>
    <row r="1511" spans="4:4" customFormat="1" x14ac:dyDescent="0.25">
      <c r="D1511" s="10"/>
    </row>
    <row r="1512" spans="4:4" customFormat="1" x14ac:dyDescent="0.25">
      <c r="D1512" s="10"/>
    </row>
    <row r="1513" spans="4:4" customFormat="1" x14ac:dyDescent="0.25">
      <c r="D1513" s="10"/>
    </row>
    <row r="1514" spans="4:4" customFormat="1" x14ac:dyDescent="0.25">
      <c r="D1514" s="10"/>
    </row>
    <row r="1515" spans="4:4" customFormat="1" x14ac:dyDescent="0.25">
      <c r="D1515" s="10"/>
    </row>
    <row r="1516" spans="4:4" customFormat="1" x14ac:dyDescent="0.25">
      <c r="D1516" s="10"/>
    </row>
    <row r="1517" spans="4:4" customFormat="1" x14ac:dyDescent="0.25">
      <c r="D1517" s="10"/>
    </row>
    <row r="1518" spans="4:4" customFormat="1" x14ac:dyDescent="0.25">
      <c r="D1518" s="10"/>
    </row>
    <row r="1519" spans="4:4" customFormat="1" x14ac:dyDescent="0.25">
      <c r="D1519" s="10"/>
    </row>
    <row r="1520" spans="4:4" customFormat="1" x14ac:dyDescent="0.25">
      <c r="D1520" s="10"/>
    </row>
    <row r="1521" spans="4:4" customFormat="1" x14ac:dyDescent="0.25">
      <c r="D1521" s="10"/>
    </row>
    <row r="1522" spans="4:4" customFormat="1" x14ac:dyDescent="0.25">
      <c r="D1522" s="10"/>
    </row>
    <row r="1523" spans="4:4" customFormat="1" x14ac:dyDescent="0.25">
      <c r="D1523" s="10"/>
    </row>
    <row r="1524" spans="4:4" customFormat="1" x14ac:dyDescent="0.25">
      <c r="D1524" s="10"/>
    </row>
    <row r="1525" spans="4:4" customFormat="1" x14ac:dyDescent="0.25">
      <c r="D1525" s="10"/>
    </row>
    <row r="1526" spans="4:4" customFormat="1" x14ac:dyDescent="0.25">
      <c r="D1526" s="10"/>
    </row>
    <row r="1527" spans="4:4" customFormat="1" x14ac:dyDescent="0.25">
      <c r="D1527" s="10"/>
    </row>
    <row r="1528" spans="4:4" customFormat="1" x14ac:dyDescent="0.25">
      <c r="D1528" s="10"/>
    </row>
    <row r="1529" spans="4:4" customFormat="1" x14ac:dyDescent="0.25">
      <c r="D1529" s="10"/>
    </row>
    <row r="1530" spans="4:4" customFormat="1" x14ac:dyDescent="0.25">
      <c r="D1530" s="10"/>
    </row>
    <row r="1531" spans="4:4" customFormat="1" x14ac:dyDescent="0.25">
      <c r="D1531" s="10"/>
    </row>
    <row r="1532" spans="4:4" customFormat="1" x14ac:dyDescent="0.25">
      <c r="D1532" s="10"/>
    </row>
    <row r="1533" spans="4:4" customFormat="1" x14ac:dyDescent="0.25">
      <c r="D1533" s="10"/>
    </row>
    <row r="1534" spans="4:4" customFormat="1" x14ac:dyDescent="0.25">
      <c r="D1534" s="10"/>
    </row>
    <row r="1535" spans="4:4" customFormat="1" x14ac:dyDescent="0.25">
      <c r="D1535" s="10"/>
    </row>
    <row r="1536" spans="4:4" customFormat="1" x14ac:dyDescent="0.25">
      <c r="D1536" s="10"/>
    </row>
    <row r="1537" spans="4:4" customFormat="1" x14ac:dyDescent="0.25">
      <c r="D1537" s="10"/>
    </row>
    <row r="1538" spans="4:4" customFormat="1" x14ac:dyDescent="0.25">
      <c r="D1538" s="10"/>
    </row>
    <row r="1539" spans="4:4" customFormat="1" x14ac:dyDescent="0.25">
      <c r="D1539" s="10"/>
    </row>
    <row r="1540" spans="4:4" customFormat="1" x14ac:dyDescent="0.25">
      <c r="D1540" s="10"/>
    </row>
    <row r="1541" spans="4:4" customFormat="1" x14ac:dyDescent="0.25">
      <c r="D1541" s="10"/>
    </row>
    <row r="1542" spans="4:4" customFormat="1" x14ac:dyDescent="0.25">
      <c r="D1542" s="10"/>
    </row>
    <row r="1543" spans="4:4" customFormat="1" x14ac:dyDescent="0.25">
      <c r="D1543" s="10"/>
    </row>
    <row r="1544" spans="4:4" customFormat="1" x14ac:dyDescent="0.25">
      <c r="D1544" s="10"/>
    </row>
    <row r="1545" spans="4:4" customFormat="1" x14ac:dyDescent="0.25">
      <c r="D1545" s="10"/>
    </row>
    <row r="1546" spans="4:4" customFormat="1" x14ac:dyDescent="0.25">
      <c r="D1546" s="10"/>
    </row>
    <row r="1547" spans="4:4" customFormat="1" x14ac:dyDescent="0.25">
      <c r="D1547" s="10"/>
    </row>
    <row r="1548" spans="4:4" customFormat="1" x14ac:dyDescent="0.25">
      <c r="D1548" s="10"/>
    </row>
    <row r="1549" spans="4:4" customFormat="1" x14ac:dyDescent="0.25">
      <c r="D1549" s="10"/>
    </row>
    <row r="1550" spans="4:4" customFormat="1" x14ac:dyDescent="0.25">
      <c r="D1550" s="10"/>
    </row>
    <row r="1551" spans="4:4" customFormat="1" x14ac:dyDescent="0.25">
      <c r="D1551" s="10"/>
    </row>
    <row r="1552" spans="4:4" customFormat="1" x14ac:dyDescent="0.25">
      <c r="D1552" s="10"/>
    </row>
    <row r="1553" spans="4:4" customFormat="1" x14ac:dyDescent="0.25">
      <c r="D1553" s="10"/>
    </row>
    <row r="1554" spans="4:4" customFormat="1" x14ac:dyDescent="0.25">
      <c r="D1554" s="10"/>
    </row>
    <row r="1555" spans="4:4" customFormat="1" x14ac:dyDescent="0.25">
      <c r="D1555" s="10"/>
    </row>
    <row r="1556" spans="4:4" customFormat="1" x14ac:dyDescent="0.25">
      <c r="D1556" s="10"/>
    </row>
    <row r="1557" spans="4:4" customFormat="1" x14ac:dyDescent="0.25">
      <c r="D1557" s="10"/>
    </row>
    <row r="1558" spans="4:4" customFormat="1" x14ac:dyDescent="0.25">
      <c r="D1558" s="10"/>
    </row>
    <row r="1559" spans="4:4" customFormat="1" x14ac:dyDescent="0.25">
      <c r="D1559" s="10"/>
    </row>
    <row r="1560" spans="4:4" customFormat="1" x14ac:dyDescent="0.25">
      <c r="D1560" s="10"/>
    </row>
    <row r="1561" spans="4:4" customFormat="1" x14ac:dyDescent="0.25">
      <c r="D1561" s="10"/>
    </row>
    <row r="1562" spans="4:4" customFormat="1" x14ac:dyDescent="0.25">
      <c r="D1562" s="10"/>
    </row>
    <row r="1563" spans="4:4" customFormat="1" x14ac:dyDescent="0.25">
      <c r="D1563" s="10"/>
    </row>
    <row r="1564" spans="4:4" customFormat="1" x14ac:dyDescent="0.25">
      <c r="D1564" s="10"/>
    </row>
    <row r="1565" spans="4:4" customFormat="1" x14ac:dyDescent="0.25">
      <c r="D1565" s="10"/>
    </row>
    <row r="1566" spans="4:4" customFormat="1" x14ac:dyDescent="0.25">
      <c r="D1566" s="10"/>
    </row>
    <row r="1567" spans="4:4" customFormat="1" x14ac:dyDescent="0.25">
      <c r="D1567" s="10"/>
    </row>
    <row r="1568" spans="4:4" customFormat="1" x14ac:dyDescent="0.25">
      <c r="D1568" s="10"/>
    </row>
    <row r="1569" spans="4:4" customFormat="1" x14ac:dyDescent="0.25">
      <c r="D1569" s="10"/>
    </row>
    <row r="1570" spans="4:4" customFormat="1" x14ac:dyDescent="0.25">
      <c r="D1570" s="10"/>
    </row>
    <row r="1571" spans="4:4" customFormat="1" x14ac:dyDescent="0.25">
      <c r="D1571" s="10"/>
    </row>
    <row r="1572" spans="4:4" customFormat="1" x14ac:dyDescent="0.25">
      <c r="D1572" s="10"/>
    </row>
    <row r="1573" spans="4:4" customFormat="1" x14ac:dyDescent="0.25">
      <c r="D1573" s="10"/>
    </row>
    <row r="1574" spans="4:4" customFormat="1" x14ac:dyDescent="0.25">
      <c r="D1574" s="10"/>
    </row>
    <row r="1575" spans="4:4" customFormat="1" x14ac:dyDescent="0.25">
      <c r="D1575" s="10"/>
    </row>
    <row r="1576" spans="4:4" customFormat="1" x14ac:dyDescent="0.25">
      <c r="D1576" s="10"/>
    </row>
    <row r="1577" spans="4:4" customFormat="1" x14ac:dyDescent="0.25">
      <c r="D1577" s="10"/>
    </row>
    <row r="1578" spans="4:4" customFormat="1" x14ac:dyDescent="0.25">
      <c r="D1578" s="10"/>
    </row>
    <row r="1579" spans="4:4" customFormat="1" x14ac:dyDescent="0.25">
      <c r="D1579" s="10"/>
    </row>
    <row r="1580" spans="4:4" customFormat="1" x14ac:dyDescent="0.25">
      <c r="D1580" s="10"/>
    </row>
    <row r="1581" spans="4:4" customFormat="1" x14ac:dyDescent="0.25">
      <c r="D1581" s="10"/>
    </row>
    <row r="1582" spans="4:4" customFormat="1" x14ac:dyDescent="0.25">
      <c r="D1582" s="10"/>
    </row>
    <row r="1583" spans="4:4" customFormat="1" x14ac:dyDescent="0.25">
      <c r="D1583" s="10"/>
    </row>
    <row r="1584" spans="4:4" customFormat="1" x14ac:dyDescent="0.25">
      <c r="D1584" s="10"/>
    </row>
    <row r="1585" spans="4:4" customFormat="1" x14ac:dyDescent="0.25">
      <c r="D1585" s="10"/>
    </row>
    <row r="1586" spans="4:4" customFormat="1" x14ac:dyDescent="0.25">
      <c r="D1586" s="10"/>
    </row>
    <row r="1587" spans="4:4" customFormat="1" x14ac:dyDescent="0.25">
      <c r="D1587" s="10"/>
    </row>
    <row r="1588" spans="4:4" customFormat="1" x14ac:dyDescent="0.25">
      <c r="D1588" s="10"/>
    </row>
    <row r="1589" spans="4:4" customFormat="1" x14ac:dyDescent="0.25">
      <c r="D1589" s="10"/>
    </row>
    <row r="1590" spans="4:4" customFormat="1" x14ac:dyDescent="0.25">
      <c r="D1590" s="10"/>
    </row>
    <row r="1591" spans="4:4" customFormat="1" x14ac:dyDescent="0.25">
      <c r="D1591" s="10"/>
    </row>
    <row r="1592" spans="4:4" customFormat="1" x14ac:dyDescent="0.25">
      <c r="D1592" s="10"/>
    </row>
    <row r="1593" spans="4:4" customFormat="1" x14ac:dyDescent="0.25">
      <c r="D1593" s="10"/>
    </row>
    <row r="1594" spans="4:4" customFormat="1" x14ac:dyDescent="0.25">
      <c r="D1594" s="10"/>
    </row>
    <row r="1595" spans="4:4" customFormat="1" x14ac:dyDescent="0.25">
      <c r="D1595" s="10"/>
    </row>
    <row r="1596" spans="4:4" customFormat="1" x14ac:dyDescent="0.25">
      <c r="D1596" s="10"/>
    </row>
    <row r="1597" spans="4:4" customFormat="1" x14ac:dyDescent="0.25">
      <c r="D1597" s="10"/>
    </row>
    <row r="1598" spans="4:4" customFormat="1" x14ac:dyDescent="0.25">
      <c r="D1598" s="10"/>
    </row>
    <row r="1599" spans="4:4" customFormat="1" x14ac:dyDescent="0.25">
      <c r="D1599" s="10"/>
    </row>
    <row r="1600" spans="4:4" customFormat="1" x14ac:dyDescent="0.25">
      <c r="D1600" s="10"/>
    </row>
    <row r="1601" spans="4:4" customFormat="1" x14ac:dyDescent="0.25">
      <c r="D1601" s="10"/>
    </row>
    <row r="1602" spans="4:4" customFormat="1" x14ac:dyDescent="0.25">
      <c r="D1602" s="10"/>
    </row>
    <row r="1603" spans="4:4" customFormat="1" x14ac:dyDescent="0.25">
      <c r="D1603" s="10"/>
    </row>
    <row r="1604" spans="4:4" customFormat="1" x14ac:dyDescent="0.25">
      <c r="D1604" s="10"/>
    </row>
    <row r="1605" spans="4:4" customFormat="1" x14ac:dyDescent="0.25">
      <c r="D1605" s="10"/>
    </row>
    <row r="1606" spans="4:4" customFormat="1" x14ac:dyDescent="0.25">
      <c r="D1606" s="10"/>
    </row>
    <row r="1607" spans="4:4" customFormat="1" x14ac:dyDescent="0.25">
      <c r="D1607" s="10"/>
    </row>
    <row r="1608" spans="4:4" customFormat="1" x14ac:dyDescent="0.25">
      <c r="D1608" s="10"/>
    </row>
    <row r="1609" spans="4:4" customFormat="1" x14ac:dyDescent="0.25">
      <c r="D1609" s="10"/>
    </row>
    <row r="1610" spans="4:4" customFormat="1" x14ac:dyDescent="0.25">
      <c r="D1610" s="10"/>
    </row>
    <row r="1611" spans="4:4" customFormat="1" x14ac:dyDescent="0.25">
      <c r="D1611" s="10"/>
    </row>
    <row r="1612" spans="4:4" customFormat="1" x14ac:dyDescent="0.25">
      <c r="D1612" s="10"/>
    </row>
    <row r="1613" spans="4:4" customFormat="1" x14ac:dyDescent="0.25">
      <c r="D1613" s="10"/>
    </row>
    <row r="1614" spans="4:4" customFormat="1" x14ac:dyDescent="0.25">
      <c r="D1614" s="10"/>
    </row>
    <row r="1615" spans="4:4" customFormat="1" x14ac:dyDescent="0.25">
      <c r="D1615" s="10"/>
    </row>
    <row r="1616" spans="4:4" customFormat="1" x14ac:dyDescent="0.25">
      <c r="D1616" s="10"/>
    </row>
    <row r="1617" spans="4:4" customFormat="1" x14ac:dyDescent="0.25">
      <c r="D1617" s="10"/>
    </row>
    <row r="1618" spans="4:4" customFormat="1" x14ac:dyDescent="0.25">
      <c r="D1618" s="10"/>
    </row>
    <row r="1619" spans="4:4" customFormat="1" x14ac:dyDescent="0.25">
      <c r="D1619" s="10"/>
    </row>
    <row r="1620" spans="4:4" customFormat="1" x14ac:dyDescent="0.25">
      <c r="D1620" s="10"/>
    </row>
    <row r="1621" spans="4:4" customFormat="1" x14ac:dyDescent="0.25">
      <c r="D1621" s="10"/>
    </row>
    <row r="1622" spans="4:4" customFormat="1" x14ac:dyDescent="0.25">
      <c r="D1622" s="10"/>
    </row>
    <row r="1623" spans="4:4" customFormat="1" x14ac:dyDescent="0.25">
      <c r="D1623" s="10"/>
    </row>
    <row r="1624" spans="4:4" customFormat="1" x14ac:dyDescent="0.25">
      <c r="D1624" s="10"/>
    </row>
    <row r="1625" spans="4:4" customFormat="1" x14ac:dyDescent="0.25">
      <c r="D1625" s="10"/>
    </row>
    <row r="1626" spans="4:4" customFormat="1" x14ac:dyDescent="0.25">
      <c r="D1626" s="10"/>
    </row>
    <row r="1627" spans="4:4" customFormat="1" x14ac:dyDescent="0.25">
      <c r="D1627" s="10"/>
    </row>
    <row r="1628" spans="4:4" customFormat="1" x14ac:dyDescent="0.25">
      <c r="D1628" s="10"/>
    </row>
    <row r="1629" spans="4:4" customFormat="1" x14ac:dyDescent="0.25">
      <c r="D1629" s="10"/>
    </row>
    <row r="1630" spans="4:4" customFormat="1" x14ac:dyDescent="0.25">
      <c r="D1630" s="10"/>
    </row>
    <row r="1631" spans="4:4" customFormat="1" x14ac:dyDescent="0.25">
      <c r="D1631" s="10"/>
    </row>
    <row r="1632" spans="4:4" customFormat="1" x14ac:dyDescent="0.25">
      <c r="D1632" s="10"/>
    </row>
    <row r="1633" spans="4:4" customFormat="1" x14ac:dyDescent="0.25">
      <c r="D1633" s="10"/>
    </row>
    <row r="1634" spans="4:4" customFormat="1" x14ac:dyDescent="0.25">
      <c r="D1634" s="10"/>
    </row>
    <row r="1635" spans="4:4" customFormat="1" x14ac:dyDescent="0.25">
      <c r="D1635" s="10"/>
    </row>
    <row r="1636" spans="4:4" customFormat="1" x14ac:dyDescent="0.25">
      <c r="D1636" s="10"/>
    </row>
    <row r="1637" spans="4:4" customFormat="1" x14ac:dyDescent="0.25">
      <c r="D1637" s="10"/>
    </row>
    <row r="1638" spans="4:4" customFormat="1" x14ac:dyDescent="0.25">
      <c r="D1638" s="10"/>
    </row>
    <row r="1639" spans="4:4" customFormat="1" x14ac:dyDescent="0.25">
      <c r="D1639" s="10"/>
    </row>
    <row r="1640" spans="4:4" customFormat="1" x14ac:dyDescent="0.25">
      <c r="D1640" s="10"/>
    </row>
    <row r="1641" spans="4:4" customFormat="1" x14ac:dyDescent="0.25">
      <c r="D1641" s="10"/>
    </row>
    <row r="1642" spans="4:4" customFormat="1" x14ac:dyDescent="0.25">
      <c r="D1642" s="10"/>
    </row>
    <row r="1643" spans="4:4" customFormat="1" x14ac:dyDescent="0.25">
      <c r="D1643" s="10"/>
    </row>
    <row r="1644" spans="4:4" customFormat="1" x14ac:dyDescent="0.25">
      <c r="D1644" s="10"/>
    </row>
    <row r="1645" spans="4:4" customFormat="1" x14ac:dyDescent="0.25">
      <c r="D1645" s="10"/>
    </row>
    <row r="1646" spans="4:4" customFormat="1" x14ac:dyDescent="0.25">
      <c r="D1646" s="10"/>
    </row>
    <row r="1647" spans="4:4" customFormat="1" x14ac:dyDescent="0.25">
      <c r="D1647" s="10"/>
    </row>
    <row r="1648" spans="4:4" customFormat="1" x14ac:dyDescent="0.25">
      <c r="D1648" s="10"/>
    </row>
    <row r="1649" spans="4:4" customFormat="1" x14ac:dyDescent="0.25">
      <c r="D1649" s="10"/>
    </row>
    <row r="1650" spans="4:4" customFormat="1" x14ac:dyDescent="0.25">
      <c r="D1650" s="10"/>
    </row>
    <row r="1651" spans="4:4" customFormat="1" x14ac:dyDescent="0.25">
      <c r="D1651" s="10"/>
    </row>
    <row r="1652" spans="4:4" customFormat="1" x14ac:dyDescent="0.25">
      <c r="D1652" s="10"/>
    </row>
    <row r="1653" spans="4:4" customFormat="1" x14ac:dyDescent="0.25">
      <c r="D1653" s="10"/>
    </row>
    <row r="1654" spans="4:4" customFormat="1" x14ac:dyDescent="0.25">
      <c r="D1654" s="10"/>
    </row>
    <row r="1655" spans="4:4" customFormat="1" x14ac:dyDescent="0.25">
      <c r="D1655" s="10"/>
    </row>
    <row r="1656" spans="4:4" customFormat="1" x14ac:dyDescent="0.25">
      <c r="D1656" s="10"/>
    </row>
    <row r="1657" spans="4:4" customFormat="1" x14ac:dyDescent="0.25">
      <c r="D1657" s="10"/>
    </row>
    <row r="1658" spans="4:4" customFormat="1" x14ac:dyDescent="0.25">
      <c r="D1658" s="10"/>
    </row>
    <row r="1659" spans="4:4" customFormat="1" x14ac:dyDescent="0.25">
      <c r="D1659" s="10"/>
    </row>
    <row r="1660" spans="4:4" customFormat="1" x14ac:dyDescent="0.25">
      <c r="D1660" s="10"/>
    </row>
    <row r="1661" spans="4:4" customFormat="1" x14ac:dyDescent="0.25">
      <c r="D1661" s="10"/>
    </row>
    <row r="1662" spans="4:4" customFormat="1" x14ac:dyDescent="0.25">
      <c r="D1662" s="10"/>
    </row>
    <row r="1663" spans="4:4" customFormat="1" x14ac:dyDescent="0.25">
      <c r="D1663" s="10"/>
    </row>
    <row r="1664" spans="4:4" customFormat="1" x14ac:dyDescent="0.25">
      <c r="D1664" s="10"/>
    </row>
    <row r="1665" spans="4:4" customFormat="1" x14ac:dyDescent="0.25">
      <c r="D1665" s="10"/>
    </row>
    <row r="1666" spans="4:4" customFormat="1" x14ac:dyDescent="0.25">
      <c r="D1666" s="10"/>
    </row>
    <row r="1667" spans="4:4" customFormat="1" x14ac:dyDescent="0.25">
      <c r="D1667" s="10"/>
    </row>
    <row r="1668" spans="4:4" customFormat="1" x14ac:dyDescent="0.25">
      <c r="D1668" s="10"/>
    </row>
    <row r="1669" spans="4:4" customFormat="1" x14ac:dyDescent="0.25">
      <c r="D1669" s="10"/>
    </row>
    <row r="1670" spans="4:4" customFormat="1" x14ac:dyDescent="0.25">
      <c r="D1670" s="10"/>
    </row>
    <row r="1671" spans="4:4" customFormat="1" x14ac:dyDescent="0.25">
      <c r="D1671" s="10"/>
    </row>
    <row r="1672" spans="4:4" customFormat="1" x14ac:dyDescent="0.25">
      <c r="D1672" s="10"/>
    </row>
    <row r="1673" spans="4:4" customFormat="1" x14ac:dyDescent="0.25">
      <c r="D1673" s="10"/>
    </row>
    <row r="1674" spans="4:4" customFormat="1" x14ac:dyDescent="0.25">
      <c r="D1674" s="10"/>
    </row>
    <row r="1675" spans="4:4" customFormat="1" x14ac:dyDescent="0.25">
      <c r="D1675" s="10"/>
    </row>
    <row r="1676" spans="4:4" customFormat="1" x14ac:dyDescent="0.25">
      <c r="D1676" s="10"/>
    </row>
    <row r="1677" spans="4:4" customFormat="1" x14ac:dyDescent="0.25">
      <c r="D1677" s="10"/>
    </row>
    <row r="1678" spans="4:4" customFormat="1" x14ac:dyDescent="0.25">
      <c r="D1678" s="10"/>
    </row>
    <row r="1679" spans="4:4" customFormat="1" x14ac:dyDescent="0.25">
      <c r="D1679" s="10"/>
    </row>
    <row r="1680" spans="4:4" customFormat="1" x14ac:dyDescent="0.25">
      <c r="D1680" s="10"/>
    </row>
    <row r="1681" spans="4:4" customFormat="1" x14ac:dyDescent="0.25">
      <c r="D1681" s="10"/>
    </row>
    <row r="1682" spans="4:4" customFormat="1" x14ac:dyDescent="0.25">
      <c r="D1682" s="10"/>
    </row>
    <row r="1683" spans="4:4" customFormat="1" x14ac:dyDescent="0.25">
      <c r="D1683" s="10"/>
    </row>
    <row r="1684" spans="4:4" customFormat="1" x14ac:dyDescent="0.25">
      <c r="D1684" s="10"/>
    </row>
    <row r="1685" spans="4:4" customFormat="1" x14ac:dyDescent="0.25">
      <c r="D1685" s="10"/>
    </row>
    <row r="1686" spans="4:4" customFormat="1" x14ac:dyDescent="0.25">
      <c r="D1686" s="10"/>
    </row>
    <row r="1687" spans="4:4" customFormat="1" x14ac:dyDescent="0.25">
      <c r="D1687" s="10"/>
    </row>
    <row r="1688" spans="4:4" customFormat="1" x14ac:dyDescent="0.25">
      <c r="D1688" s="10"/>
    </row>
    <row r="1689" spans="4:4" customFormat="1" x14ac:dyDescent="0.25">
      <c r="D1689" s="10"/>
    </row>
    <row r="1690" spans="4:4" customFormat="1" x14ac:dyDescent="0.25">
      <c r="D1690" s="10"/>
    </row>
    <row r="1691" spans="4:4" customFormat="1" x14ac:dyDescent="0.25">
      <c r="D1691" s="10"/>
    </row>
    <row r="1692" spans="4:4" customFormat="1" x14ac:dyDescent="0.25">
      <c r="D1692" s="10"/>
    </row>
    <row r="1693" spans="4:4" customFormat="1" x14ac:dyDescent="0.25">
      <c r="D1693" s="10"/>
    </row>
    <row r="1694" spans="4:4" customFormat="1" x14ac:dyDescent="0.25">
      <c r="D1694" s="10"/>
    </row>
    <row r="1695" spans="4:4" customFormat="1" x14ac:dyDescent="0.25">
      <c r="D1695" s="10"/>
    </row>
    <row r="1696" spans="4:4" customFormat="1" x14ac:dyDescent="0.25">
      <c r="D1696" s="10"/>
    </row>
    <row r="1697" spans="4:4" customFormat="1" x14ac:dyDescent="0.25">
      <c r="D1697" s="10"/>
    </row>
    <row r="1698" spans="4:4" customFormat="1" x14ac:dyDescent="0.25">
      <c r="D1698" s="10"/>
    </row>
    <row r="1699" spans="4:4" customFormat="1" x14ac:dyDescent="0.25">
      <c r="D1699" s="10"/>
    </row>
    <row r="1700" spans="4:4" customFormat="1" x14ac:dyDescent="0.25">
      <c r="D1700" s="10"/>
    </row>
    <row r="1701" spans="4:4" customFormat="1" x14ac:dyDescent="0.25">
      <c r="D1701" s="10"/>
    </row>
    <row r="1702" spans="4:4" customFormat="1" x14ac:dyDescent="0.25">
      <c r="D1702" s="10"/>
    </row>
    <row r="1703" spans="4:4" customFormat="1" x14ac:dyDescent="0.25">
      <c r="D1703" s="10"/>
    </row>
    <row r="1704" spans="4:4" customFormat="1" x14ac:dyDescent="0.25">
      <c r="D1704" s="10"/>
    </row>
    <row r="1705" spans="4:4" customFormat="1" x14ac:dyDescent="0.25">
      <c r="D1705" s="10"/>
    </row>
    <row r="1706" spans="4:4" customFormat="1" x14ac:dyDescent="0.25">
      <c r="D1706" s="10"/>
    </row>
    <row r="1707" spans="4:4" customFormat="1" x14ac:dyDescent="0.25">
      <c r="D1707" s="10"/>
    </row>
    <row r="1708" spans="4:4" customFormat="1" x14ac:dyDescent="0.25">
      <c r="D1708" s="10"/>
    </row>
    <row r="1709" spans="4:4" customFormat="1" x14ac:dyDescent="0.25">
      <c r="D1709" s="10"/>
    </row>
    <row r="1710" spans="4:4" customFormat="1" x14ac:dyDescent="0.25">
      <c r="D1710" s="10"/>
    </row>
    <row r="1711" spans="4:4" customFormat="1" x14ac:dyDescent="0.25">
      <c r="D1711" s="10"/>
    </row>
    <row r="1712" spans="4:4" customFormat="1" x14ac:dyDescent="0.25">
      <c r="D1712" s="10"/>
    </row>
    <row r="1713" spans="4:4" customFormat="1" x14ac:dyDescent="0.25">
      <c r="D1713" s="10"/>
    </row>
    <row r="1714" spans="4:4" customFormat="1" x14ac:dyDescent="0.25">
      <c r="D1714" s="10"/>
    </row>
    <row r="1715" spans="4:4" customFormat="1" x14ac:dyDescent="0.25">
      <c r="D1715" s="10"/>
    </row>
    <row r="1716" spans="4:4" customFormat="1" x14ac:dyDescent="0.25">
      <c r="D1716" s="10"/>
    </row>
    <row r="1717" spans="4:4" customFormat="1" x14ac:dyDescent="0.25">
      <c r="D1717" s="10"/>
    </row>
    <row r="1718" spans="4:4" customFormat="1" x14ac:dyDescent="0.25">
      <c r="D1718" s="10"/>
    </row>
    <row r="1719" spans="4:4" customFormat="1" x14ac:dyDescent="0.25">
      <c r="D1719" s="10"/>
    </row>
    <row r="1720" spans="4:4" customFormat="1" x14ac:dyDescent="0.25">
      <c r="D1720" s="10"/>
    </row>
    <row r="1721" spans="4:4" customFormat="1" x14ac:dyDescent="0.25">
      <c r="D1721" s="10"/>
    </row>
    <row r="1722" spans="4:4" customFormat="1" x14ac:dyDescent="0.25">
      <c r="D1722" s="10"/>
    </row>
    <row r="1723" spans="4:4" customFormat="1" x14ac:dyDescent="0.25">
      <c r="D1723" s="10"/>
    </row>
    <row r="1724" spans="4:4" customFormat="1" x14ac:dyDescent="0.25">
      <c r="D1724" s="10"/>
    </row>
    <row r="1725" spans="4:4" customFormat="1" x14ac:dyDescent="0.25">
      <c r="D1725" s="10"/>
    </row>
    <row r="1726" spans="4:4" customFormat="1" x14ac:dyDescent="0.25">
      <c r="D1726" s="10"/>
    </row>
    <row r="1727" spans="4:4" customFormat="1" x14ac:dyDescent="0.25">
      <c r="D1727" s="10"/>
    </row>
    <row r="1728" spans="4:4" customFormat="1" x14ac:dyDescent="0.25">
      <c r="D1728" s="10"/>
    </row>
    <row r="1729" spans="4:4" customFormat="1" x14ac:dyDescent="0.25">
      <c r="D1729" s="10"/>
    </row>
    <row r="1730" spans="4:4" customFormat="1" x14ac:dyDescent="0.25">
      <c r="D1730" s="10"/>
    </row>
    <row r="1731" spans="4:4" customFormat="1" x14ac:dyDescent="0.25">
      <c r="D1731" s="10"/>
    </row>
    <row r="1732" spans="4:4" customFormat="1" x14ac:dyDescent="0.25">
      <c r="D1732" s="10"/>
    </row>
    <row r="1733" spans="4:4" customFormat="1" x14ac:dyDescent="0.25">
      <c r="D1733" s="10"/>
    </row>
    <row r="1734" spans="4:4" customFormat="1" x14ac:dyDescent="0.25">
      <c r="D1734" s="10"/>
    </row>
    <row r="1735" spans="4:4" customFormat="1" x14ac:dyDescent="0.25">
      <c r="D1735" s="10"/>
    </row>
    <row r="1736" spans="4:4" customFormat="1" x14ac:dyDescent="0.25">
      <c r="D1736" s="10"/>
    </row>
    <row r="1737" spans="4:4" customFormat="1" x14ac:dyDescent="0.25">
      <c r="D1737" s="10"/>
    </row>
    <row r="1738" spans="4:4" customFormat="1" x14ac:dyDescent="0.25">
      <c r="D1738" s="10"/>
    </row>
    <row r="1739" spans="4:4" customFormat="1" x14ac:dyDescent="0.25">
      <c r="D1739" s="10"/>
    </row>
    <row r="1740" spans="4:4" customFormat="1" x14ac:dyDescent="0.25">
      <c r="D1740" s="10"/>
    </row>
    <row r="1741" spans="4:4" customFormat="1" x14ac:dyDescent="0.25">
      <c r="D1741" s="10"/>
    </row>
    <row r="1742" spans="4:4" customFormat="1" x14ac:dyDescent="0.25">
      <c r="D1742" s="10"/>
    </row>
    <row r="1743" spans="4:4" customFormat="1" x14ac:dyDescent="0.25">
      <c r="D1743" s="10"/>
    </row>
    <row r="1744" spans="4:4" customFormat="1" x14ac:dyDescent="0.25">
      <c r="D1744" s="10"/>
    </row>
    <row r="1745" spans="4:4" customFormat="1" x14ac:dyDescent="0.25">
      <c r="D1745" s="10"/>
    </row>
    <row r="1746" spans="4:4" customFormat="1" x14ac:dyDescent="0.25">
      <c r="D1746" s="10"/>
    </row>
    <row r="1747" spans="4:4" customFormat="1" x14ac:dyDescent="0.25">
      <c r="D1747" s="10"/>
    </row>
    <row r="1748" spans="4:4" customFormat="1" x14ac:dyDescent="0.25">
      <c r="D1748" s="10"/>
    </row>
    <row r="1749" spans="4:4" customFormat="1" x14ac:dyDescent="0.25">
      <c r="D1749" s="10"/>
    </row>
    <row r="1750" spans="4:4" customFormat="1" x14ac:dyDescent="0.25">
      <c r="D1750" s="10"/>
    </row>
    <row r="1751" spans="4:4" customFormat="1" x14ac:dyDescent="0.25">
      <c r="D1751" s="10"/>
    </row>
    <row r="1752" spans="4:4" customFormat="1" x14ac:dyDescent="0.25">
      <c r="D1752" s="10"/>
    </row>
    <row r="1753" spans="4:4" customFormat="1" x14ac:dyDescent="0.25">
      <c r="D1753" s="10"/>
    </row>
    <row r="1754" spans="4:4" customFormat="1" x14ac:dyDescent="0.25">
      <c r="D1754" s="10"/>
    </row>
    <row r="1755" spans="4:4" customFormat="1" x14ac:dyDescent="0.25">
      <c r="D1755" s="10"/>
    </row>
    <row r="1756" spans="4:4" customFormat="1" x14ac:dyDescent="0.25">
      <c r="D1756" s="10"/>
    </row>
    <row r="1757" spans="4:4" customFormat="1" x14ac:dyDescent="0.25">
      <c r="D1757" s="10"/>
    </row>
    <row r="1758" spans="4:4" customFormat="1" x14ac:dyDescent="0.25">
      <c r="D1758" s="10"/>
    </row>
    <row r="1759" spans="4:4" customFormat="1" x14ac:dyDescent="0.25">
      <c r="D1759" s="10"/>
    </row>
    <row r="1760" spans="4:4" customFormat="1" x14ac:dyDescent="0.25">
      <c r="D1760" s="10"/>
    </row>
    <row r="1761" spans="4:4" customFormat="1" x14ac:dyDescent="0.25">
      <c r="D1761" s="10"/>
    </row>
    <row r="1762" spans="4:4" customFormat="1" x14ac:dyDescent="0.25">
      <c r="D1762" s="10"/>
    </row>
    <row r="1763" spans="4:4" customFormat="1" x14ac:dyDescent="0.25">
      <c r="D1763" s="10"/>
    </row>
    <row r="1764" spans="4:4" customFormat="1" x14ac:dyDescent="0.25">
      <c r="D1764" s="10"/>
    </row>
    <row r="1765" spans="4:4" customFormat="1" x14ac:dyDescent="0.25">
      <c r="D1765" s="10"/>
    </row>
    <row r="1766" spans="4:4" customFormat="1" x14ac:dyDescent="0.25">
      <c r="D1766" s="10"/>
    </row>
    <row r="1767" spans="4:4" customFormat="1" x14ac:dyDescent="0.25">
      <c r="D1767" s="10"/>
    </row>
    <row r="1768" spans="4:4" customFormat="1" x14ac:dyDescent="0.25">
      <c r="D1768" s="10"/>
    </row>
    <row r="1769" spans="4:4" customFormat="1" x14ac:dyDescent="0.25">
      <c r="D1769" s="10"/>
    </row>
    <row r="1770" spans="4:4" customFormat="1" x14ac:dyDescent="0.25">
      <c r="D1770" s="10"/>
    </row>
    <row r="1771" spans="4:4" customFormat="1" x14ac:dyDescent="0.25">
      <c r="D1771" s="10"/>
    </row>
    <row r="1772" spans="4:4" customFormat="1" x14ac:dyDescent="0.25">
      <c r="D1772" s="10"/>
    </row>
    <row r="1773" spans="4:4" customFormat="1" x14ac:dyDescent="0.25">
      <c r="D1773" s="10"/>
    </row>
    <row r="1774" spans="4:4" customFormat="1" x14ac:dyDescent="0.25">
      <c r="D1774" s="10"/>
    </row>
    <row r="1775" spans="4:4" customFormat="1" x14ac:dyDescent="0.25">
      <c r="D1775" s="10"/>
    </row>
    <row r="1776" spans="4:4" customFormat="1" x14ac:dyDescent="0.25">
      <c r="D1776" s="10"/>
    </row>
    <row r="1777" spans="4:4" customFormat="1" x14ac:dyDescent="0.25">
      <c r="D1777" s="10"/>
    </row>
    <row r="1778" spans="4:4" customFormat="1" x14ac:dyDescent="0.25">
      <c r="D1778" s="10"/>
    </row>
    <row r="1779" spans="4:4" customFormat="1" x14ac:dyDescent="0.25">
      <c r="D1779" s="10"/>
    </row>
    <row r="1780" spans="4:4" customFormat="1" x14ac:dyDescent="0.25">
      <c r="D1780" s="10"/>
    </row>
    <row r="1781" spans="4:4" customFormat="1" x14ac:dyDescent="0.25">
      <c r="D1781" s="10"/>
    </row>
    <row r="1782" spans="4:4" customFormat="1" x14ac:dyDescent="0.25">
      <c r="D1782" s="10"/>
    </row>
    <row r="1783" spans="4:4" customFormat="1" x14ac:dyDescent="0.25">
      <c r="D1783" s="10"/>
    </row>
    <row r="1784" spans="4:4" customFormat="1" x14ac:dyDescent="0.25">
      <c r="D1784" s="10"/>
    </row>
    <row r="1785" spans="4:4" customFormat="1" x14ac:dyDescent="0.25">
      <c r="D1785" s="10"/>
    </row>
    <row r="1786" spans="4:4" customFormat="1" x14ac:dyDescent="0.25">
      <c r="D1786" s="10"/>
    </row>
    <row r="1787" spans="4:4" customFormat="1" x14ac:dyDescent="0.25">
      <c r="D1787" s="10"/>
    </row>
    <row r="1788" spans="4:4" customFormat="1" x14ac:dyDescent="0.25">
      <c r="D1788" s="10"/>
    </row>
    <row r="1789" spans="4:4" customFormat="1" x14ac:dyDescent="0.25">
      <c r="D1789" s="10"/>
    </row>
    <row r="1790" spans="4:4" customFormat="1" x14ac:dyDescent="0.25">
      <c r="D1790" s="10"/>
    </row>
    <row r="1791" spans="4:4" customFormat="1" x14ac:dyDescent="0.25">
      <c r="D1791" s="10"/>
    </row>
    <row r="1792" spans="4:4" customFormat="1" x14ac:dyDescent="0.25">
      <c r="D1792" s="10"/>
    </row>
    <row r="1793" spans="4:4" customFormat="1" x14ac:dyDescent="0.25">
      <c r="D1793" s="10"/>
    </row>
    <row r="1794" spans="4:4" customFormat="1" x14ac:dyDescent="0.25">
      <c r="D1794" s="10"/>
    </row>
    <row r="1795" spans="4:4" customFormat="1" x14ac:dyDescent="0.25">
      <c r="D1795" s="10"/>
    </row>
    <row r="1796" spans="4:4" customFormat="1" x14ac:dyDescent="0.25">
      <c r="D1796" s="10"/>
    </row>
    <row r="1797" spans="4:4" customFormat="1" x14ac:dyDescent="0.25">
      <c r="D1797" s="10"/>
    </row>
    <row r="1798" spans="4:4" customFormat="1" x14ac:dyDescent="0.25">
      <c r="D1798" s="10"/>
    </row>
    <row r="1799" spans="4:4" customFormat="1" x14ac:dyDescent="0.25">
      <c r="D1799" s="10"/>
    </row>
    <row r="1800" spans="4:4" customFormat="1" x14ac:dyDescent="0.25">
      <c r="D1800" s="10"/>
    </row>
    <row r="1801" spans="4:4" customFormat="1" x14ac:dyDescent="0.25">
      <c r="D1801" s="10"/>
    </row>
    <row r="1802" spans="4:4" customFormat="1" x14ac:dyDescent="0.25">
      <c r="D1802" s="10"/>
    </row>
    <row r="1803" spans="4:4" customFormat="1" x14ac:dyDescent="0.25">
      <c r="D1803" s="10"/>
    </row>
    <row r="1804" spans="4:4" customFormat="1" x14ac:dyDescent="0.25">
      <c r="D1804" s="10"/>
    </row>
    <row r="1805" spans="4:4" customFormat="1" x14ac:dyDescent="0.25">
      <c r="D1805" s="10"/>
    </row>
    <row r="1806" spans="4:4" customFormat="1" x14ac:dyDescent="0.25">
      <c r="D1806" s="10"/>
    </row>
    <row r="1807" spans="4:4" customFormat="1" x14ac:dyDescent="0.25">
      <c r="D1807" s="10"/>
    </row>
    <row r="1808" spans="4:4" customFormat="1" x14ac:dyDescent="0.25">
      <c r="D1808" s="10"/>
    </row>
    <row r="1809" spans="4:4" customFormat="1" x14ac:dyDescent="0.25">
      <c r="D1809" s="10"/>
    </row>
    <row r="1810" spans="4:4" customFormat="1" x14ac:dyDescent="0.25">
      <c r="D1810" s="10"/>
    </row>
    <row r="1811" spans="4:4" customFormat="1" x14ac:dyDescent="0.25">
      <c r="D1811" s="10"/>
    </row>
    <row r="1812" spans="4:4" customFormat="1" x14ac:dyDescent="0.25">
      <c r="D1812" s="10"/>
    </row>
    <row r="1813" spans="4:4" customFormat="1" x14ac:dyDescent="0.25">
      <c r="D1813" s="10"/>
    </row>
    <row r="1814" spans="4:4" customFormat="1" x14ac:dyDescent="0.25">
      <c r="D1814" s="10"/>
    </row>
    <row r="1815" spans="4:4" customFormat="1" x14ac:dyDescent="0.25">
      <c r="D1815" s="10"/>
    </row>
    <row r="1816" spans="4:4" customFormat="1" x14ac:dyDescent="0.25">
      <c r="D1816" s="10"/>
    </row>
    <row r="1817" spans="4:4" customFormat="1" x14ac:dyDescent="0.25">
      <c r="D1817" s="10"/>
    </row>
    <row r="1818" spans="4:4" customFormat="1" x14ac:dyDescent="0.25">
      <c r="D1818" s="10"/>
    </row>
    <row r="1819" spans="4:4" customFormat="1" x14ac:dyDescent="0.25">
      <c r="D1819" s="10"/>
    </row>
    <row r="1820" spans="4:4" customFormat="1" x14ac:dyDescent="0.25">
      <c r="D1820" s="10"/>
    </row>
    <row r="1821" spans="4:4" customFormat="1" x14ac:dyDescent="0.25">
      <c r="D1821" s="10"/>
    </row>
    <row r="1822" spans="4:4" customFormat="1" x14ac:dyDescent="0.25">
      <c r="D1822" s="10"/>
    </row>
    <row r="1823" spans="4:4" customFormat="1" x14ac:dyDescent="0.25">
      <c r="D1823" s="10"/>
    </row>
    <row r="1824" spans="4:4" customFormat="1" x14ac:dyDescent="0.25">
      <c r="D1824" s="10"/>
    </row>
    <row r="1825" spans="4:4" customFormat="1" x14ac:dyDescent="0.25">
      <c r="D1825" s="10"/>
    </row>
    <row r="1826" spans="4:4" customFormat="1" x14ac:dyDescent="0.25">
      <c r="D1826" s="10"/>
    </row>
    <row r="1827" spans="4:4" customFormat="1" x14ac:dyDescent="0.25">
      <c r="D1827" s="10"/>
    </row>
    <row r="1828" spans="4:4" customFormat="1" x14ac:dyDescent="0.25">
      <c r="D1828" s="10"/>
    </row>
    <row r="1829" spans="4:4" customFormat="1" x14ac:dyDescent="0.25">
      <c r="D1829" s="10"/>
    </row>
    <row r="1830" spans="4:4" customFormat="1" x14ac:dyDescent="0.25">
      <c r="D1830" s="10"/>
    </row>
    <row r="1831" spans="4:4" customFormat="1" x14ac:dyDescent="0.25">
      <c r="D1831" s="10"/>
    </row>
    <row r="1832" spans="4:4" customFormat="1" x14ac:dyDescent="0.25">
      <c r="D1832" s="10"/>
    </row>
    <row r="1833" spans="4:4" customFormat="1" x14ac:dyDescent="0.25">
      <c r="D1833" s="10"/>
    </row>
    <row r="1834" spans="4:4" customFormat="1" x14ac:dyDescent="0.25">
      <c r="D1834" s="10"/>
    </row>
    <row r="1835" spans="4:4" customFormat="1" x14ac:dyDescent="0.25">
      <c r="D1835" s="10"/>
    </row>
    <row r="1836" spans="4:4" customFormat="1" x14ac:dyDescent="0.25">
      <c r="D1836" s="10"/>
    </row>
    <row r="1837" spans="4:4" customFormat="1" x14ac:dyDescent="0.25">
      <c r="D1837" s="10"/>
    </row>
    <row r="1838" spans="4:4" customFormat="1" x14ac:dyDescent="0.25">
      <c r="D1838" s="10"/>
    </row>
    <row r="1839" spans="4:4" customFormat="1" x14ac:dyDescent="0.25">
      <c r="D1839" s="10"/>
    </row>
    <row r="1840" spans="4:4" customFormat="1" x14ac:dyDescent="0.25">
      <c r="D1840" s="10"/>
    </row>
    <row r="1841" spans="4:4" customFormat="1" x14ac:dyDescent="0.25">
      <c r="D1841" s="10"/>
    </row>
    <row r="1842" spans="4:4" customFormat="1" x14ac:dyDescent="0.25">
      <c r="D1842" s="10"/>
    </row>
    <row r="1843" spans="4:4" customFormat="1" x14ac:dyDescent="0.25">
      <c r="D1843" s="10"/>
    </row>
    <row r="1844" spans="4:4" customFormat="1" x14ac:dyDescent="0.25">
      <c r="D1844" s="10"/>
    </row>
    <row r="1845" spans="4:4" customFormat="1" x14ac:dyDescent="0.25">
      <c r="D1845" s="10"/>
    </row>
    <row r="1846" spans="4:4" customFormat="1" x14ac:dyDescent="0.25">
      <c r="D1846" s="10"/>
    </row>
    <row r="1847" spans="4:4" customFormat="1" x14ac:dyDescent="0.25">
      <c r="D1847" s="10"/>
    </row>
    <row r="1848" spans="4:4" customFormat="1" x14ac:dyDescent="0.25">
      <c r="D1848" s="10"/>
    </row>
    <row r="1849" spans="4:4" customFormat="1" x14ac:dyDescent="0.25">
      <c r="D1849" s="10"/>
    </row>
    <row r="1850" spans="4:4" customFormat="1" x14ac:dyDescent="0.25">
      <c r="D1850" s="10"/>
    </row>
    <row r="1851" spans="4:4" customFormat="1" x14ac:dyDescent="0.25">
      <c r="D1851" s="10"/>
    </row>
    <row r="1852" spans="4:4" customFormat="1" x14ac:dyDescent="0.25">
      <c r="D1852" s="10"/>
    </row>
    <row r="1853" spans="4:4" customFormat="1" x14ac:dyDescent="0.25">
      <c r="D1853" s="10"/>
    </row>
    <row r="1854" spans="4:4" customFormat="1" x14ac:dyDescent="0.25">
      <c r="D1854" s="10"/>
    </row>
    <row r="1855" spans="4:4" customFormat="1" x14ac:dyDescent="0.25">
      <c r="D1855" s="10"/>
    </row>
    <row r="1856" spans="4:4" customFormat="1" x14ac:dyDescent="0.25">
      <c r="D1856" s="10"/>
    </row>
    <row r="1857" spans="4:4" customFormat="1" x14ac:dyDescent="0.25">
      <c r="D1857" s="10"/>
    </row>
    <row r="1858" spans="4:4" customFormat="1" x14ac:dyDescent="0.25">
      <c r="D1858" s="10"/>
    </row>
    <row r="1859" spans="4:4" customFormat="1" x14ac:dyDescent="0.25">
      <c r="D1859" s="10"/>
    </row>
    <row r="1860" spans="4:4" customFormat="1" x14ac:dyDescent="0.25">
      <c r="D1860" s="10"/>
    </row>
    <row r="1861" spans="4:4" customFormat="1" x14ac:dyDescent="0.25">
      <c r="D1861" s="10"/>
    </row>
    <row r="1862" spans="4:4" customFormat="1" x14ac:dyDescent="0.25">
      <c r="D1862" s="10"/>
    </row>
    <row r="1863" spans="4:4" customFormat="1" x14ac:dyDescent="0.25">
      <c r="D1863" s="10"/>
    </row>
    <row r="1864" spans="4:4" customFormat="1" x14ac:dyDescent="0.25">
      <c r="D1864" s="10"/>
    </row>
    <row r="1865" spans="4:4" customFormat="1" x14ac:dyDescent="0.25">
      <c r="D1865" s="10"/>
    </row>
    <row r="1866" spans="4:4" customFormat="1" x14ac:dyDescent="0.25">
      <c r="D1866" s="10"/>
    </row>
    <row r="1867" spans="4:4" customFormat="1" x14ac:dyDescent="0.25">
      <c r="D1867" s="10"/>
    </row>
    <row r="1868" spans="4:4" customFormat="1" x14ac:dyDescent="0.25">
      <c r="D1868" s="10"/>
    </row>
    <row r="1869" spans="4:4" customFormat="1" x14ac:dyDescent="0.25">
      <c r="D1869" s="10"/>
    </row>
    <row r="1870" spans="4:4" customFormat="1" x14ac:dyDescent="0.25">
      <c r="D1870" s="10"/>
    </row>
    <row r="1871" spans="4:4" customFormat="1" x14ac:dyDescent="0.25">
      <c r="D1871" s="10"/>
    </row>
    <row r="1872" spans="4:4" customFormat="1" x14ac:dyDescent="0.25">
      <c r="D1872" s="10"/>
    </row>
    <row r="1873" spans="4:4" customFormat="1" x14ac:dyDescent="0.25">
      <c r="D1873" s="10"/>
    </row>
    <row r="1874" spans="4:4" customFormat="1" x14ac:dyDescent="0.25">
      <c r="D1874" s="10"/>
    </row>
    <row r="1875" spans="4:4" customFormat="1" x14ac:dyDescent="0.25">
      <c r="D1875" s="10"/>
    </row>
    <row r="1876" spans="4:4" customFormat="1" x14ac:dyDescent="0.25">
      <c r="D1876" s="10"/>
    </row>
    <row r="1877" spans="4:4" customFormat="1" x14ac:dyDescent="0.25">
      <c r="D1877" s="10"/>
    </row>
    <row r="1878" spans="4:4" customFormat="1" x14ac:dyDescent="0.25">
      <c r="D1878" s="10"/>
    </row>
    <row r="1879" spans="4:4" customFormat="1" x14ac:dyDescent="0.25">
      <c r="D1879" s="10"/>
    </row>
    <row r="1880" spans="4:4" customFormat="1" x14ac:dyDescent="0.25">
      <c r="D1880" s="10"/>
    </row>
    <row r="1881" spans="4:4" customFormat="1" x14ac:dyDescent="0.25">
      <c r="D1881" s="10"/>
    </row>
    <row r="1882" spans="4:4" customFormat="1" x14ac:dyDescent="0.25">
      <c r="D1882" s="10"/>
    </row>
    <row r="1883" spans="4:4" customFormat="1" x14ac:dyDescent="0.25">
      <c r="D1883" s="10"/>
    </row>
    <row r="1884" spans="4:4" customFormat="1" x14ac:dyDescent="0.25">
      <c r="D1884" s="10"/>
    </row>
    <row r="1885" spans="4:4" customFormat="1" x14ac:dyDescent="0.25">
      <c r="D1885" s="10"/>
    </row>
    <row r="1886" spans="4:4" customFormat="1" x14ac:dyDescent="0.25">
      <c r="D1886" s="10"/>
    </row>
    <row r="1887" spans="4:4" customFormat="1" x14ac:dyDescent="0.25">
      <c r="D1887" s="10"/>
    </row>
    <row r="1888" spans="4:4" customFormat="1" x14ac:dyDescent="0.25">
      <c r="D1888" s="10"/>
    </row>
    <row r="1889" spans="4:4" customFormat="1" x14ac:dyDescent="0.25">
      <c r="D1889" s="10"/>
    </row>
    <row r="1890" spans="4:4" customFormat="1" x14ac:dyDescent="0.25">
      <c r="D1890" s="10"/>
    </row>
    <row r="1891" spans="4:4" customFormat="1" x14ac:dyDescent="0.25">
      <c r="D1891" s="10"/>
    </row>
    <row r="1892" spans="4:4" customFormat="1" x14ac:dyDescent="0.25">
      <c r="D1892" s="10"/>
    </row>
    <row r="1893" spans="4:4" customFormat="1" x14ac:dyDescent="0.25">
      <c r="D1893" s="10"/>
    </row>
    <row r="1894" spans="4:4" customFormat="1" x14ac:dyDescent="0.25">
      <c r="D1894" s="10"/>
    </row>
    <row r="1895" spans="4:4" customFormat="1" x14ac:dyDescent="0.25">
      <c r="D1895" s="10"/>
    </row>
    <row r="1896" spans="4:4" customFormat="1" x14ac:dyDescent="0.25">
      <c r="D1896" s="10"/>
    </row>
    <row r="1897" spans="4:4" customFormat="1" x14ac:dyDescent="0.25">
      <c r="D1897" s="10"/>
    </row>
    <row r="1898" spans="4:4" customFormat="1" x14ac:dyDescent="0.25">
      <c r="D1898" s="10"/>
    </row>
    <row r="1899" spans="4:4" customFormat="1" x14ac:dyDescent="0.25">
      <c r="D1899" s="10"/>
    </row>
    <row r="1900" spans="4:4" customFormat="1" x14ac:dyDescent="0.25">
      <c r="D1900" s="10"/>
    </row>
    <row r="1901" spans="4:4" customFormat="1" x14ac:dyDescent="0.25">
      <c r="D1901" s="10"/>
    </row>
    <row r="1902" spans="4:4" customFormat="1" x14ac:dyDescent="0.25">
      <c r="D1902" s="10"/>
    </row>
    <row r="1903" spans="4:4" customFormat="1" x14ac:dyDescent="0.25">
      <c r="D1903" s="10"/>
    </row>
    <row r="1904" spans="4:4" customFormat="1" x14ac:dyDescent="0.25">
      <c r="D1904" s="10"/>
    </row>
    <row r="1905" spans="4:4" customFormat="1" x14ac:dyDescent="0.25">
      <c r="D1905" s="10"/>
    </row>
    <row r="1906" spans="4:4" customFormat="1" x14ac:dyDescent="0.25">
      <c r="D1906" s="10"/>
    </row>
    <row r="1907" spans="4:4" customFormat="1" x14ac:dyDescent="0.25">
      <c r="D1907" s="10"/>
    </row>
    <row r="1908" spans="4:4" customFormat="1" x14ac:dyDescent="0.25">
      <c r="D1908" s="10"/>
    </row>
    <row r="1909" spans="4:4" customFormat="1" x14ac:dyDescent="0.25">
      <c r="D1909" s="10"/>
    </row>
    <row r="1910" spans="4:4" customFormat="1" x14ac:dyDescent="0.25">
      <c r="D1910" s="10"/>
    </row>
    <row r="1911" spans="4:4" customFormat="1" x14ac:dyDescent="0.25">
      <c r="D1911" s="10"/>
    </row>
    <row r="1912" spans="4:4" customFormat="1" x14ac:dyDescent="0.25">
      <c r="D1912" s="10"/>
    </row>
    <row r="1913" spans="4:4" customFormat="1" x14ac:dyDescent="0.25">
      <c r="D1913" s="10"/>
    </row>
    <row r="1914" spans="4:4" customFormat="1" x14ac:dyDescent="0.25">
      <c r="D1914" s="10"/>
    </row>
    <row r="1915" spans="4:4" customFormat="1" x14ac:dyDescent="0.25">
      <c r="D1915" s="10"/>
    </row>
    <row r="1916" spans="4:4" customFormat="1" x14ac:dyDescent="0.25">
      <c r="D1916" s="10"/>
    </row>
    <row r="1917" spans="4:4" customFormat="1" x14ac:dyDescent="0.25">
      <c r="D1917" s="10"/>
    </row>
    <row r="1918" spans="4:4" customFormat="1" x14ac:dyDescent="0.25">
      <c r="D1918" s="10"/>
    </row>
    <row r="1919" spans="4:4" customFormat="1" x14ac:dyDescent="0.25">
      <c r="D1919" s="10"/>
    </row>
    <row r="1920" spans="4:4" customFormat="1" x14ac:dyDescent="0.25">
      <c r="D1920" s="10"/>
    </row>
    <row r="1921" spans="4:4" customFormat="1" x14ac:dyDescent="0.25">
      <c r="D1921" s="10"/>
    </row>
    <row r="1922" spans="4:4" customFormat="1" x14ac:dyDescent="0.25">
      <c r="D1922" s="10"/>
    </row>
    <row r="1923" spans="4:4" customFormat="1" x14ac:dyDescent="0.25">
      <c r="D1923" s="10"/>
    </row>
    <row r="1924" spans="4:4" customFormat="1" x14ac:dyDescent="0.25">
      <c r="D1924" s="10"/>
    </row>
    <row r="1925" spans="4:4" customFormat="1" x14ac:dyDescent="0.25">
      <c r="D1925" s="10"/>
    </row>
    <row r="1926" spans="4:4" customFormat="1" x14ac:dyDescent="0.25">
      <c r="D1926" s="10"/>
    </row>
    <row r="1927" spans="4:4" customFormat="1" x14ac:dyDescent="0.25">
      <c r="D1927" s="10"/>
    </row>
    <row r="1928" spans="4:4" customFormat="1" x14ac:dyDescent="0.25">
      <c r="D1928" s="10"/>
    </row>
    <row r="1929" spans="4:4" customFormat="1" x14ac:dyDescent="0.25">
      <c r="D1929" s="10"/>
    </row>
    <row r="1930" spans="4:4" customFormat="1" x14ac:dyDescent="0.25">
      <c r="D1930" s="10"/>
    </row>
    <row r="1931" spans="4:4" customFormat="1" x14ac:dyDescent="0.25">
      <c r="D1931" s="10"/>
    </row>
    <row r="1932" spans="4:4" customFormat="1" x14ac:dyDescent="0.25">
      <c r="D1932" s="10"/>
    </row>
    <row r="1933" spans="4:4" customFormat="1" x14ac:dyDescent="0.25">
      <c r="D1933" s="10"/>
    </row>
    <row r="1934" spans="4:4" customFormat="1" x14ac:dyDescent="0.25">
      <c r="D1934" s="10"/>
    </row>
    <row r="1935" spans="4:4" customFormat="1" x14ac:dyDescent="0.25">
      <c r="D1935" s="10"/>
    </row>
    <row r="1936" spans="4:4" customFormat="1" x14ac:dyDescent="0.25">
      <c r="D1936" s="10"/>
    </row>
    <row r="1937" spans="4:4" customFormat="1" x14ac:dyDescent="0.25">
      <c r="D1937" s="10"/>
    </row>
    <row r="1938" spans="4:4" customFormat="1" x14ac:dyDescent="0.25">
      <c r="D1938" s="10"/>
    </row>
    <row r="1939" spans="4:4" customFormat="1" x14ac:dyDescent="0.25">
      <c r="D1939" s="10"/>
    </row>
    <row r="1940" spans="4:4" customFormat="1" x14ac:dyDescent="0.25">
      <c r="D1940" s="10"/>
    </row>
    <row r="1941" spans="4:4" customFormat="1" x14ac:dyDescent="0.25">
      <c r="D1941" s="10"/>
    </row>
    <row r="1942" spans="4:4" customFormat="1" x14ac:dyDescent="0.25">
      <c r="D1942" s="10"/>
    </row>
    <row r="1943" spans="4:4" customFormat="1" x14ac:dyDescent="0.25">
      <c r="D1943" s="10"/>
    </row>
    <row r="1944" spans="4:4" customFormat="1" x14ac:dyDescent="0.25">
      <c r="D1944" s="10"/>
    </row>
    <row r="1945" spans="4:4" customFormat="1" x14ac:dyDescent="0.25">
      <c r="D1945" s="10"/>
    </row>
    <row r="1946" spans="4:4" customFormat="1" x14ac:dyDescent="0.25">
      <c r="D1946" s="10"/>
    </row>
    <row r="1947" spans="4:4" customFormat="1" x14ac:dyDescent="0.25">
      <c r="D1947" s="10"/>
    </row>
    <row r="1948" spans="4:4" customFormat="1" x14ac:dyDescent="0.25">
      <c r="D1948" s="10"/>
    </row>
    <row r="1949" spans="4:4" customFormat="1" x14ac:dyDescent="0.25">
      <c r="D1949" s="10"/>
    </row>
    <row r="1950" spans="4:4" customFormat="1" x14ac:dyDescent="0.25">
      <c r="D1950" s="10"/>
    </row>
    <row r="1951" spans="4:4" customFormat="1" x14ac:dyDescent="0.25">
      <c r="D1951" s="10"/>
    </row>
    <row r="1952" spans="4:4" customFormat="1" x14ac:dyDescent="0.25">
      <c r="D1952" s="10"/>
    </row>
    <row r="1953" spans="4:4" customFormat="1" x14ac:dyDescent="0.25">
      <c r="D1953" s="10"/>
    </row>
    <row r="1954" spans="4:4" customFormat="1" x14ac:dyDescent="0.25">
      <c r="D1954" s="10"/>
    </row>
    <row r="1955" spans="4:4" customFormat="1" x14ac:dyDescent="0.25">
      <c r="D1955" s="10"/>
    </row>
    <row r="1956" spans="4:4" customFormat="1" x14ac:dyDescent="0.25">
      <c r="D1956" s="10"/>
    </row>
    <row r="1957" spans="4:4" customFormat="1" x14ac:dyDescent="0.25">
      <c r="D1957" s="10"/>
    </row>
    <row r="1958" spans="4:4" customFormat="1" x14ac:dyDescent="0.25">
      <c r="D1958" s="10"/>
    </row>
    <row r="1959" spans="4:4" customFormat="1" x14ac:dyDescent="0.25">
      <c r="D1959" s="10"/>
    </row>
    <row r="1960" spans="4:4" customFormat="1" x14ac:dyDescent="0.25">
      <c r="D1960" s="10"/>
    </row>
    <row r="1961" spans="4:4" customFormat="1" x14ac:dyDescent="0.25">
      <c r="D1961" s="10"/>
    </row>
    <row r="1962" spans="4:4" customFormat="1" x14ac:dyDescent="0.25">
      <c r="D1962" s="10"/>
    </row>
    <row r="1963" spans="4:4" customFormat="1" x14ac:dyDescent="0.25">
      <c r="D1963" s="10"/>
    </row>
    <row r="1964" spans="4:4" customFormat="1" x14ac:dyDescent="0.25">
      <c r="D1964" s="10"/>
    </row>
    <row r="1965" spans="4:4" customFormat="1" x14ac:dyDescent="0.25">
      <c r="D1965" s="10"/>
    </row>
    <row r="1966" spans="4:4" customFormat="1" x14ac:dyDescent="0.25">
      <c r="D1966" s="10"/>
    </row>
    <row r="1967" spans="4:4" customFormat="1" x14ac:dyDescent="0.25">
      <c r="D1967" s="10"/>
    </row>
    <row r="1968" spans="4:4" customFormat="1" x14ac:dyDescent="0.25">
      <c r="D1968" s="10"/>
    </row>
    <row r="1969" spans="4:4" customFormat="1" x14ac:dyDescent="0.25">
      <c r="D1969" s="10"/>
    </row>
    <row r="1970" spans="4:4" customFormat="1" x14ac:dyDescent="0.25">
      <c r="D1970" s="10"/>
    </row>
    <row r="1971" spans="4:4" customFormat="1" x14ac:dyDescent="0.25">
      <c r="D1971" s="10"/>
    </row>
    <row r="1972" spans="4:4" customFormat="1" x14ac:dyDescent="0.25">
      <c r="D1972" s="10"/>
    </row>
    <row r="1973" spans="4:4" customFormat="1" x14ac:dyDescent="0.25">
      <c r="D1973" s="10"/>
    </row>
    <row r="1974" spans="4:4" customFormat="1" x14ac:dyDescent="0.25">
      <c r="D1974" s="10"/>
    </row>
    <row r="1975" spans="4:4" customFormat="1" x14ac:dyDescent="0.25">
      <c r="D1975" s="10"/>
    </row>
    <row r="1976" spans="4:4" customFormat="1" x14ac:dyDescent="0.25">
      <c r="D1976" s="10"/>
    </row>
    <row r="1977" spans="4:4" customFormat="1" x14ac:dyDescent="0.25">
      <c r="D1977" s="10"/>
    </row>
    <row r="1978" spans="4:4" customFormat="1" x14ac:dyDescent="0.25">
      <c r="D1978" s="10"/>
    </row>
    <row r="1979" spans="4:4" customFormat="1" x14ac:dyDescent="0.25">
      <c r="D1979" s="10"/>
    </row>
    <row r="1980" spans="4:4" customFormat="1" x14ac:dyDescent="0.25">
      <c r="D1980" s="10"/>
    </row>
    <row r="1981" spans="4:4" customFormat="1" x14ac:dyDescent="0.25">
      <c r="D1981" s="10"/>
    </row>
    <row r="1982" spans="4:4" customFormat="1" x14ac:dyDescent="0.25">
      <c r="D1982" s="10"/>
    </row>
    <row r="1983" spans="4:4" customFormat="1" x14ac:dyDescent="0.25">
      <c r="D1983" s="10"/>
    </row>
    <row r="1984" spans="4:4" customFormat="1" x14ac:dyDescent="0.25">
      <c r="D1984" s="10"/>
    </row>
    <row r="1985" spans="4:4" customFormat="1" x14ac:dyDescent="0.25">
      <c r="D1985" s="10"/>
    </row>
    <row r="1986" spans="4:4" customFormat="1" x14ac:dyDescent="0.25">
      <c r="D1986" s="10"/>
    </row>
    <row r="1987" spans="4:4" customFormat="1" x14ac:dyDescent="0.25">
      <c r="D1987" s="10"/>
    </row>
    <row r="1988" spans="4:4" customFormat="1" x14ac:dyDescent="0.25">
      <c r="D1988" s="10"/>
    </row>
    <row r="1989" spans="4:4" customFormat="1" x14ac:dyDescent="0.25">
      <c r="D1989" s="10"/>
    </row>
    <row r="1990" spans="4:4" customFormat="1" x14ac:dyDescent="0.25">
      <c r="D1990" s="10"/>
    </row>
    <row r="1991" spans="4:4" customFormat="1" x14ac:dyDescent="0.25">
      <c r="D1991" s="10"/>
    </row>
    <row r="1992" spans="4:4" customFormat="1" x14ac:dyDescent="0.25">
      <c r="D1992" s="10"/>
    </row>
    <row r="1993" spans="4:4" customFormat="1" x14ac:dyDescent="0.25">
      <c r="D1993" s="10"/>
    </row>
    <row r="1994" spans="4:4" customFormat="1" x14ac:dyDescent="0.25">
      <c r="D1994" s="10"/>
    </row>
    <row r="1995" spans="4:4" customFormat="1" x14ac:dyDescent="0.25">
      <c r="D1995" s="10"/>
    </row>
    <row r="1996" spans="4:4" customFormat="1" x14ac:dyDescent="0.25">
      <c r="D1996" s="10"/>
    </row>
    <row r="1997" spans="4:4" customFormat="1" x14ac:dyDescent="0.25">
      <c r="D1997" s="10"/>
    </row>
    <row r="1998" spans="4:4" customFormat="1" x14ac:dyDescent="0.25">
      <c r="D1998" s="10"/>
    </row>
    <row r="1999" spans="4:4" customFormat="1" x14ac:dyDescent="0.25">
      <c r="D1999" s="10"/>
    </row>
    <row r="2000" spans="4:4" customFormat="1" x14ac:dyDescent="0.25">
      <c r="D2000" s="10"/>
    </row>
    <row r="2001" spans="4:4" customFormat="1" x14ac:dyDescent="0.25">
      <c r="D2001" s="10"/>
    </row>
    <row r="2002" spans="4:4" customFormat="1" x14ac:dyDescent="0.25">
      <c r="D2002" s="10"/>
    </row>
    <row r="2003" spans="4:4" customFormat="1" x14ac:dyDescent="0.25">
      <c r="D2003" s="10"/>
    </row>
    <row r="2004" spans="4:4" customFormat="1" x14ac:dyDescent="0.25">
      <c r="D2004" s="10"/>
    </row>
    <row r="2005" spans="4:4" customFormat="1" x14ac:dyDescent="0.25">
      <c r="D2005" s="10"/>
    </row>
    <row r="2006" spans="4:4" customFormat="1" x14ac:dyDescent="0.25">
      <c r="D2006" s="10"/>
    </row>
    <row r="2007" spans="4:4" customFormat="1" x14ac:dyDescent="0.25">
      <c r="D2007" s="10"/>
    </row>
    <row r="2008" spans="4:4" customFormat="1" x14ac:dyDescent="0.25">
      <c r="D2008" s="10"/>
    </row>
    <row r="2009" spans="4:4" customFormat="1" x14ac:dyDescent="0.25">
      <c r="D2009" s="10"/>
    </row>
    <row r="2010" spans="4:4" customFormat="1" x14ac:dyDescent="0.25">
      <c r="D2010" s="10"/>
    </row>
    <row r="2011" spans="4:4" customFormat="1" x14ac:dyDescent="0.25">
      <c r="D2011" s="10"/>
    </row>
    <row r="2012" spans="4:4" customFormat="1" x14ac:dyDescent="0.25">
      <c r="D2012" s="10"/>
    </row>
    <row r="2013" spans="4:4" customFormat="1" x14ac:dyDescent="0.25">
      <c r="D2013" s="10"/>
    </row>
    <row r="2014" spans="4:4" customFormat="1" x14ac:dyDescent="0.25">
      <c r="D2014" s="10"/>
    </row>
    <row r="2015" spans="4:4" customFormat="1" x14ac:dyDescent="0.25">
      <c r="D2015" s="10"/>
    </row>
    <row r="2016" spans="4:4" customFormat="1" x14ac:dyDescent="0.25">
      <c r="D2016" s="10"/>
    </row>
    <row r="2017" spans="4:4" customFormat="1" x14ac:dyDescent="0.25">
      <c r="D2017" s="10"/>
    </row>
    <row r="2018" spans="4:4" customFormat="1" x14ac:dyDescent="0.25">
      <c r="D2018" s="10"/>
    </row>
    <row r="2019" spans="4:4" customFormat="1" x14ac:dyDescent="0.25">
      <c r="D2019" s="10"/>
    </row>
    <row r="2020" spans="4:4" customFormat="1" x14ac:dyDescent="0.25">
      <c r="D2020" s="10"/>
    </row>
    <row r="2021" spans="4:4" customFormat="1" x14ac:dyDescent="0.25">
      <c r="D2021" s="10"/>
    </row>
    <row r="2022" spans="4:4" customFormat="1" x14ac:dyDescent="0.25">
      <c r="D2022" s="10"/>
    </row>
    <row r="2023" spans="4:4" customFormat="1" x14ac:dyDescent="0.25">
      <c r="D2023" s="10"/>
    </row>
    <row r="2024" spans="4:4" customFormat="1" x14ac:dyDescent="0.25">
      <c r="D2024" s="10"/>
    </row>
    <row r="2025" spans="4:4" customFormat="1" x14ac:dyDescent="0.25">
      <c r="D2025" s="10"/>
    </row>
    <row r="2026" spans="4:4" customFormat="1" x14ac:dyDescent="0.25">
      <c r="D2026" s="10"/>
    </row>
    <row r="2027" spans="4:4" customFormat="1" x14ac:dyDescent="0.25">
      <c r="D2027" s="10"/>
    </row>
    <row r="2028" spans="4:4" customFormat="1" x14ac:dyDescent="0.25">
      <c r="D2028" s="10"/>
    </row>
    <row r="2029" spans="4:4" customFormat="1" x14ac:dyDescent="0.25">
      <c r="D2029" s="10"/>
    </row>
    <row r="2030" spans="4:4" customFormat="1" x14ac:dyDescent="0.25">
      <c r="D2030" s="10"/>
    </row>
    <row r="2031" spans="4:4" customFormat="1" x14ac:dyDescent="0.25">
      <c r="D2031" s="10"/>
    </row>
    <row r="2032" spans="4:4" customFormat="1" x14ac:dyDescent="0.25">
      <c r="D2032" s="10"/>
    </row>
    <row r="2033" spans="4:4" customFormat="1" x14ac:dyDescent="0.25">
      <c r="D2033" s="10"/>
    </row>
    <row r="2034" spans="4:4" customFormat="1" x14ac:dyDescent="0.25">
      <c r="D2034" s="10"/>
    </row>
    <row r="2035" spans="4:4" customFormat="1" x14ac:dyDescent="0.25">
      <c r="D2035" s="10"/>
    </row>
    <row r="2036" spans="4:4" customFormat="1" x14ac:dyDescent="0.25">
      <c r="D2036" s="10"/>
    </row>
    <row r="2037" spans="4:4" customFormat="1" x14ac:dyDescent="0.25">
      <c r="D2037" s="10"/>
    </row>
    <row r="2038" spans="4:4" customFormat="1" x14ac:dyDescent="0.25">
      <c r="D2038" s="10"/>
    </row>
    <row r="2039" spans="4:4" customFormat="1" x14ac:dyDescent="0.25">
      <c r="D2039" s="10"/>
    </row>
    <row r="2040" spans="4:4" customFormat="1" x14ac:dyDescent="0.25">
      <c r="D2040" s="10"/>
    </row>
    <row r="2041" spans="4:4" customFormat="1" x14ac:dyDescent="0.25">
      <c r="D2041" s="10"/>
    </row>
    <row r="2042" spans="4:4" customFormat="1" x14ac:dyDescent="0.25">
      <c r="D2042" s="10"/>
    </row>
    <row r="2043" spans="4:4" customFormat="1" x14ac:dyDescent="0.25">
      <c r="D2043" s="10"/>
    </row>
    <row r="2044" spans="4:4" customFormat="1" x14ac:dyDescent="0.25">
      <c r="D2044" s="10"/>
    </row>
    <row r="2045" spans="4:4" customFormat="1" x14ac:dyDescent="0.25">
      <c r="D2045" s="10"/>
    </row>
    <row r="2046" spans="4:4" customFormat="1" x14ac:dyDescent="0.25">
      <c r="D2046" s="10"/>
    </row>
    <row r="2047" spans="4:4" customFormat="1" x14ac:dyDescent="0.25">
      <c r="D2047" s="10"/>
    </row>
    <row r="2048" spans="4:4" customFormat="1" x14ac:dyDescent="0.25">
      <c r="D2048" s="10"/>
    </row>
    <row r="2049" spans="4:4" customFormat="1" x14ac:dyDescent="0.25">
      <c r="D2049" s="10"/>
    </row>
    <row r="2050" spans="4:4" customFormat="1" x14ac:dyDescent="0.25">
      <c r="D2050" s="10"/>
    </row>
    <row r="2051" spans="4:4" customFormat="1" x14ac:dyDescent="0.25">
      <c r="D2051" s="10"/>
    </row>
    <row r="2052" spans="4:4" customFormat="1" x14ac:dyDescent="0.25">
      <c r="D2052" s="10"/>
    </row>
    <row r="2053" spans="4:4" customFormat="1" x14ac:dyDescent="0.25">
      <c r="D2053" s="10"/>
    </row>
    <row r="2054" spans="4:4" customFormat="1" x14ac:dyDescent="0.25">
      <c r="D2054" s="10"/>
    </row>
    <row r="2055" spans="4:4" customFormat="1" x14ac:dyDescent="0.25">
      <c r="D2055" s="10"/>
    </row>
    <row r="2056" spans="4:4" customFormat="1" x14ac:dyDescent="0.25">
      <c r="D2056" s="10"/>
    </row>
    <row r="2057" spans="4:4" customFormat="1" x14ac:dyDescent="0.25">
      <c r="D2057" s="10"/>
    </row>
    <row r="2058" spans="4:4" customFormat="1" x14ac:dyDescent="0.25">
      <c r="D2058" s="10"/>
    </row>
    <row r="2059" spans="4:4" customFormat="1" x14ac:dyDescent="0.25">
      <c r="D2059" s="10"/>
    </row>
    <row r="2060" spans="4:4" customFormat="1" x14ac:dyDescent="0.25">
      <c r="D2060" s="10"/>
    </row>
    <row r="2061" spans="4:4" customFormat="1" x14ac:dyDescent="0.25">
      <c r="D2061" s="10"/>
    </row>
    <row r="2062" spans="4:4" customFormat="1" x14ac:dyDescent="0.25">
      <c r="D2062" s="10"/>
    </row>
    <row r="2063" spans="4:4" customFormat="1" x14ac:dyDescent="0.25">
      <c r="D2063" s="10"/>
    </row>
    <row r="2064" spans="4:4" customFormat="1" x14ac:dyDescent="0.25">
      <c r="D2064" s="10"/>
    </row>
    <row r="2065" spans="4:4" customFormat="1" x14ac:dyDescent="0.25">
      <c r="D2065" s="10"/>
    </row>
    <row r="2066" spans="4:4" customFormat="1" x14ac:dyDescent="0.25">
      <c r="D2066" s="10"/>
    </row>
    <row r="2067" spans="4:4" customFormat="1" x14ac:dyDescent="0.25">
      <c r="D2067" s="10"/>
    </row>
    <row r="2068" spans="4:4" customFormat="1" x14ac:dyDescent="0.25">
      <c r="D2068" s="10"/>
    </row>
    <row r="2069" spans="4:4" customFormat="1" x14ac:dyDescent="0.25">
      <c r="D2069" s="10"/>
    </row>
    <row r="2070" spans="4:4" customFormat="1" x14ac:dyDescent="0.25">
      <c r="D2070" s="10"/>
    </row>
    <row r="2071" spans="4:4" customFormat="1" x14ac:dyDescent="0.25">
      <c r="D2071" s="10"/>
    </row>
    <row r="2072" spans="4:4" customFormat="1" x14ac:dyDescent="0.25">
      <c r="D2072" s="10"/>
    </row>
    <row r="2073" spans="4:4" customFormat="1" x14ac:dyDescent="0.25">
      <c r="D2073" s="10"/>
    </row>
    <row r="2074" spans="4:4" customFormat="1" x14ac:dyDescent="0.25">
      <c r="D2074" s="10"/>
    </row>
    <row r="2075" spans="4:4" customFormat="1" x14ac:dyDescent="0.25">
      <c r="D2075" s="10"/>
    </row>
    <row r="2076" spans="4:4" customFormat="1" x14ac:dyDescent="0.25">
      <c r="D2076" s="10"/>
    </row>
    <row r="2077" spans="4:4" customFormat="1" x14ac:dyDescent="0.25">
      <c r="D2077" s="10"/>
    </row>
    <row r="2078" spans="4:4" customFormat="1" x14ac:dyDescent="0.25">
      <c r="D2078" s="10"/>
    </row>
    <row r="2079" spans="4:4" customFormat="1" x14ac:dyDescent="0.25">
      <c r="D2079" s="10"/>
    </row>
    <row r="2080" spans="4:4" customFormat="1" x14ac:dyDescent="0.25">
      <c r="D2080" s="10"/>
    </row>
    <row r="2081" spans="4:4" customFormat="1" x14ac:dyDescent="0.25">
      <c r="D2081" s="10"/>
    </row>
    <row r="2082" spans="4:4" customFormat="1" x14ac:dyDescent="0.25">
      <c r="D2082" s="10"/>
    </row>
    <row r="2083" spans="4:4" customFormat="1" x14ac:dyDescent="0.25">
      <c r="D2083" s="10"/>
    </row>
    <row r="2084" spans="4:4" customFormat="1" x14ac:dyDescent="0.25">
      <c r="D2084" s="10"/>
    </row>
    <row r="2085" spans="4:4" customFormat="1" x14ac:dyDescent="0.25">
      <c r="D2085" s="10"/>
    </row>
    <row r="2086" spans="4:4" customFormat="1" x14ac:dyDescent="0.25">
      <c r="D2086" s="10"/>
    </row>
    <row r="2087" spans="4:4" customFormat="1" x14ac:dyDescent="0.25">
      <c r="D2087" s="10"/>
    </row>
    <row r="2088" spans="4:4" customFormat="1" x14ac:dyDescent="0.25">
      <c r="D2088" s="10"/>
    </row>
    <row r="2089" spans="4:4" customFormat="1" x14ac:dyDescent="0.25">
      <c r="D2089" s="10"/>
    </row>
    <row r="2090" spans="4:4" customFormat="1" x14ac:dyDescent="0.25">
      <c r="D2090" s="10"/>
    </row>
    <row r="2091" spans="4:4" customFormat="1" x14ac:dyDescent="0.25">
      <c r="D2091" s="10"/>
    </row>
    <row r="2092" spans="4:4" customFormat="1" x14ac:dyDescent="0.25">
      <c r="D2092" s="10"/>
    </row>
    <row r="2093" spans="4:4" customFormat="1" x14ac:dyDescent="0.25">
      <c r="D2093" s="10"/>
    </row>
    <row r="2094" spans="4:4" customFormat="1" x14ac:dyDescent="0.25">
      <c r="D2094" s="10"/>
    </row>
    <row r="2095" spans="4:4" customFormat="1" x14ac:dyDescent="0.25">
      <c r="D2095" s="10"/>
    </row>
    <row r="2096" spans="4:4" customFormat="1" x14ac:dyDescent="0.25">
      <c r="D2096" s="10"/>
    </row>
    <row r="2097" spans="4:4" customFormat="1" x14ac:dyDescent="0.25">
      <c r="D2097" s="10"/>
    </row>
    <row r="2098" spans="4:4" customFormat="1" x14ac:dyDescent="0.25">
      <c r="D2098" s="10"/>
    </row>
    <row r="2099" spans="4:4" customFormat="1" x14ac:dyDescent="0.25">
      <c r="D2099" s="10"/>
    </row>
    <row r="2100" spans="4:4" customFormat="1" x14ac:dyDescent="0.25">
      <c r="D2100" s="10"/>
    </row>
    <row r="2101" spans="4:4" customFormat="1" x14ac:dyDescent="0.25">
      <c r="D2101" s="10"/>
    </row>
    <row r="2102" spans="4:4" customFormat="1" x14ac:dyDescent="0.25">
      <c r="D2102" s="10"/>
    </row>
    <row r="2103" spans="4:4" customFormat="1" x14ac:dyDescent="0.25">
      <c r="D2103" s="10"/>
    </row>
    <row r="2104" spans="4:4" customFormat="1" x14ac:dyDescent="0.25">
      <c r="D2104" s="10"/>
    </row>
    <row r="2105" spans="4:4" customFormat="1" x14ac:dyDescent="0.25">
      <c r="D2105" s="10"/>
    </row>
    <row r="2106" spans="4:4" customFormat="1" x14ac:dyDescent="0.25">
      <c r="D2106" s="10"/>
    </row>
    <row r="2107" spans="4:4" customFormat="1" x14ac:dyDescent="0.25">
      <c r="D2107" s="10"/>
    </row>
    <row r="2108" spans="4:4" customFormat="1" x14ac:dyDescent="0.25">
      <c r="D2108" s="10"/>
    </row>
    <row r="2109" spans="4:4" customFormat="1" x14ac:dyDescent="0.25">
      <c r="D2109" s="10"/>
    </row>
    <row r="2110" spans="4:4" customFormat="1" x14ac:dyDescent="0.25">
      <c r="D2110" s="10"/>
    </row>
    <row r="2111" spans="4:4" customFormat="1" x14ac:dyDescent="0.25">
      <c r="D2111" s="10"/>
    </row>
    <row r="2112" spans="4:4" customFormat="1" x14ac:dyDescent="0.25">
      <c r="D2112" s="10"/>
    </row>
    <row r="2113" spans="4:4" customFormat="1" x14ac:dyDescent="0.25">
      <c r="D2113" s="10"/>
    </row>
    <row r="2114" spans="4:4" customFormat="1" x14ac:dyDescent="0.25">
      <c r="D2114" s="10"/>
    </row>
    <row r="2115" spans="4:4" customFormat="1" x14ac:dyDescent="0.25">
      <c r="D2115" s="10"/>
    </row>
    <row r="2116" spans="4:4" customFormat="1" x14ac:dyDescent="0.25">
      <c r="D2116" s="10"/>
    </row>
    <row r="2117" spans="4:4" customFormat="1" x14ac:dyDescent="0.25">
      <c r="D2117" s="10"/>
    </row>
    <row r="2118" spans="4:4" customFormat="1" x14ac:dyDescent="0.25">
      <c r="D2118" s="10"/>
    </row>
    <row r="2119" spans="4:4" customFormat="1" x14ac:dyDescent="0.25">
      <c r="D2119" s="10"/>
    </row>
    <row r="2120" spans="4:4" customFormat="1" x14ac:dyDescent="0.25">
      <c r="D2120" s="10"/>
    </row>
    <row r="2121" spans="4:4" customFormat="1" x14ac:dyDescent="0.25">
      <c r="D2121" s="10"/>
    </row>
    <row r="2122" spans="4:4" customFormat="1" x14ac:dyDescent="0.25">
      <c r="D2122" s="10"/>
    </row>
    <row r="2123" spans="4:4" customFormat="1" x14ac:dyDescent="0.25">
      <c r="D2123" s="10"/>
    </row>
    <row r="2124" spans="4:4" customFormat="1" x14ac:dyDescent="0.25">
      <c r="D2124" s="10"/>
    </row>
    <row r="2125" spans="4:4" customFormat="1" x14ac:dyDescent="0.25">
      <c r="D2125" s="10"/>
    </row>
    <row r="2126" spans="4:4" customFormat="1" x14ac:dyDescent="0.25">
      <c r="D2126" s="10"/>
    </row>
    <row r="2127" spans="4:4" customFormat="1" x14ac:dyDescent="0.25">
      <c r="D2127" s="10"/>
    </row>
    <row r="2128" spans="4:4" customFormat="1" x14ac:dyDescent="0.25">
      <c r="D2128" s="10"/>
    </row>
    <row r="2129" spans="4:4" customFormat="1" x14ac:dyDescent="0.25">
      <c r="D2129" s="10"/>
    </row>
    <row r="2130" spans="4:4" customFormat="1" x14ac:dyDescent="0.25">
      <c r="D2130" s="10"/>
    </row>
    <row r="2131" spans="4:4" customFormat="1" x14ac:dyDescent="0.25">
      <c r="D2131" s="10"/>
    </row>
    <row r="2132" spans="4:4" customFormat="1" x14ac:dyDescent="0.25">
      <c r="D2132" s="10"/>
    </row>
    <row r="2133" spans="4:4" customFormat="1" x14ac:dyDescent="0.25">
      <c r="D2133" s="10"/>
    </row>
    <row r="2134" spans="4:4" customFormat="1" x14ac:dyDescent="0.25">
      <c r="D2134" s="10"/>
    </row>
    <row r="2135" spans="4:4" customFormat="1" x14ac:dyDescent="0.25">
      <c r="D2135" s="10"/>
    </row>
    <row r="2136" spans="4:4" customFormat="1" x14ac:dyDescent="0.25">
      <c r="D2136" s="10"/>
    </row>
    <row r="2137" spans="4:4" customFormat="1" x14ac:dyDescent="0.25">
      <c r="D2137" s="10"/>
    </row>
    <row r="2138" spans="4:4" customFormat="1" x14ac:dyDescent="0.25">
      <c r="D2138" s="10"/>
    </row>
    <row r="2139" spans="4:4" customFormat="1" x14ac:dyDescent="0.25">
      <c r="D2139" s="10"/>
    </row>
    <row r="2140" spans="4:4" customFormat="1" x14ac:dyDescent="0.25">
      <c r="D2140" s="10"/>
    </row>
    <row r="2141" spans="4:4" customFormat="1" x14ac:dyDescent="0.25">
      <c r="D2141" s="10"/>
    </row>
    <row r="2142" spans="4:4" customFormat="1" x14ac:dyDescent="0.25">
      <c r="D2142" s="10"/>
    </row>
    <row r="2143" spans="4:4" customFormat="1" x14ac:dyDescent="0.25">
      <c r="D2143" s="10"/>
    </row>
    <row r="2144" spans="4:4" customFormat="1" x14ac:dyDescent="0.25">
      <c r="D2144" s="10"/>
    </row>
    <row r="2145" spans="4:4" customFormat="1" x14ac:dyDescent="0.25">
      <c r="D2145" s="10"/>
    </row>
    <row r="2146" spans="4:4" customFormat="1" x14ac:dyDescent="0.25">
      <c r="D2146" s="10"/>
    </row>
    <row r="2147" spans="4:4" customFormat="1" x14ac:dyDescent="0.25">
      <c r="D2147" s="10"/>
    </row>
    <row r="2148" spans="4:4" customFormat="1" x14ac:dyDescent="0.25">
      <c r="D2148" s="10"/>
    </row>
    <row r="2149" spans="4:4" customFormat="1" x14ac:dyDescent="0.25">
      <c r="D2149" s="10"/>
    </row>
    <row r="2150" spans="4:4" customFormat="1" x14ac:dyDescent="0.25">
      <c r="D2150" s="10"/>
    </row>
    <row r="2151" spans="4:4" customFormat="1" x14ac:dyDescent="0.25">
      <c r="D2151" s="10"/>
    </row>
    <row r="2152" spans="4:4" customFormat="1" x14ac:dyDescent="0.25">
      <c r="D2152" s="10"/>
    </row>
    <row r="2153" spans="4:4" customFormat="1" x14ac:dyDescent="0.25">
      <c r="D2153" s="10"/>
    </row>
    <row r="2154" spans="4:4" customFormat="1" x14ac:dyDescent="0.25">
      <c r="D2154" s="10"/>
    </row>
    <row r="2155" spans="4:4" customFormat="1" x14ac:dyDescent="0.25">
      <c r="D2155" s="10"/>
    </row>
    <row r="2156" spans="4:4" customFormat="1" x14ac:dyDescent="0.25">
      <c r="D2156" s="10"/>
    </row>
    <row r="2157" spans="4:4" customFormat="1" x14ac:dyDescent="0.25">
      <c r="D2157" s="10"/>
    </row>
    <row r="2158" spans="4:4" customFormat="1" x14ac:dyDescent="0.25">
      <c r="D2158" s="10"/>
    </row>
    <row r="2159" spans="4:4" customFormat="1" x14ac:dyDescent="0.25">
      <c r="D2159" s="10"/>
    </row>
    <row r="2160" spans="4:4" customFormat="1" x14ac:dyDescent="0.25">
      <c r="D2160" s="10"/>
    </row>
    <row r="2161" spans="4:4" customFormat="1" x14ac:dyDescent="0.25">
      <c r="D2161" s="10"/>
    </row>
    <row r="2162" spans="4:4" customFormat="1" x14ac:dyDescent="0.25">
      <c r="D2162" s="10"/>
    </row>
    <row r="2163" spans="4:4" customFormat="1" x14ac:dyDescent="0.25">
      <c r="D2163" s="10"/>
    </row>
    <row r="2164" spans="4:4" customFormat="1" x14ac:dyDescent="0.25">
      <c r="D2164" s="10"/>
    </row>
    <row r="2165" spans="4:4" customFormat="1" x14ac:dyDescent="0.25">
      <c r="D2165" s="10"/>
    </row>
    <row r="2166" spans="4:4" customFormat="1" x14ac:dyDescent="0.25">
      <c r="D2166" s="10"/>
    </row>
    <row r="2167" spans="4:4" customFormat="1" x14ac:dyDescent="0.25">
      <c r="D2167" s="10"/>
    </row>
    <row r="2168" spans="4:4" customFormat="1" x14ac:dyDescent="0.25">
      <c r="D2168" s="10"/>
    </row>
    <row r="2169" spans="4:4" customFormat="1" x14ac:dyDescent="0.25">
      <c r="D2169" s="10"/>
    </row>
    <row r="2170" spans="4:4" customFormat="1" x14ac:dyDescent="0.25">
      <c r="D2170" s="10"/>
    </row>
    <row r="2171" spans="4:4" customFormat="1" x14ac:dyDescent="0.25">
      <c r="D2171" s="10"/>
    </row>
    <row r="2172" spans="4:4" customFormat="1" x14ac:dyDescent="0.25">
      <c r="D2172" s="10"/>
    </row>
    <row r="2173" spans="4:4" customFormat="1" x14ac:dyDescent="0.25">
      <c r="D2173" s="10"/>
    </row>
    <row r="2174" spans="4:4" customFormat="1" x14ac:dyDescent="0.25">
      <c r="D2174" s="10"/>
    </row>
    <row r="2175" spans="4:4" customFormat="1" x14ac:dyDescent="0.25">
      <c r="D2175" s="10"/>
    </row>
    <row r="2176" spans="4:4" customFormat="1" x14ac:dyDescent="0.25">
      <c r="D2176" s="10"/>
    </row>
    <row r="2177" spans="4:4" customFormat="1" x14ac:dyDescent="0.25">
      <c r="D2177" s="10"/>
    </row>
    <row r="2178" spans="4:4" customFormat="1" x14ac:dyDescent="0.25">
      <c r="D2178" s="10"/>
    </row>
    <row r="2179" spans="4:4" customFormat="1" x14ac:dyDescent="0.25">
      <c r="D2179" s="10"/>
    </row>
    <row r="2180" spans="4:4" customFormat="1" x14ac:dyDescent="0.25">
      <c r="D2180" s="10"/>
    </row>
    <row r="2181" spans="4:4" customFormat="1" x14ac:dyDescent="0.25">
      <c r="D2181" s="10"/>
    </row>
    <row r="2182" spans="4:4" customFormat="1" x14ac:dyDescent="0.25">
      <c r="D2182" s="10"/>
    </row>
    <row r="2183" spans="4:4" customFormat="1" x14ac:dyDescent="0.25">
      <c r="D2183" s="10"/>
    </row>
    <row r="2184" spans="4:4" customFormat="1" x14ac:dyDescent="0.25">
      <c r="D2184" s="10"/>
    </row>
    <row r="2185" spans="4:4" customFormat="1" x14ac:dyDescent="0.25">
      <c r="D2185" s="10"/>
    </row>
    <row r="2186" spans="4:4" customFormat="1" x14ac:dyDescent="0.25">
      <c r="D2186" s="10"/>
    </row>
    <row r="2187" spans="4:4" customFormat="1" x14ac:dyDescent="0.25">
      <c r="D2187" s="10"/>
    </row>
    <row r="2188" spans="4:4" customFormat="1" x14ac:dyDescent="0.25">
      <c r="D2188" s="10"/>
    </row>
    <row r="2189" spans="4:4" customFormat="1" x14ac:dyDescent="0.25">
      <c r="D2189" s="10"/>
    </row>
    <row r="2190" spans="4:4" customFormat="1" x14ac:dyDescent="0.25">
      <c r="D2190" s="10"/>
    </row>
    <row r="2191" spans="4:4" customFormat="1" x14ac:dyDescent="0.25">
      <c r="D2191" s="10"/>
    </row>
    <row r="2192" spans="4:4" customFormat="1" x14ac:dyDescent="0.25">
      <c r="D2192" s="10"/>
    </row>
    <row r="2193" spans="4:4" customFormat="1" x14ac:dyDescent="0.25">
      <c r="D2193" s="10"/>
    </row>
    <row r="2194" spans="4:4" customFormat="1" x14ac:dyDescent="0.25">
      <c r="D2194" s="10"/>
    </row>
    <row r="2195" spans="4:4" customFormat="1" x14ac:dyDescent="0.25">
      <c r="D2195" s="10"/>
    </row>
    <row r="2196" spans="4:4" customFormat="1" x14ac:dyDescent="0.25">
      <c r="D2196" s="10"/>
    </row>
    <row r="2197" spans="4:4" customFormat="1" x14ac:dyDescent="0.25">
      <c r="D2197" s="10"/>
    </row>
    <row r="2198" spans="4:4" customFormat="1" x14ac:dyDescent="0.25">
      <c r="D2198" s="10"/>
    </row>
    <row r="2199" spans="4:4" customFormat="1" x14ac:dyDescent="0.25">
      <c r="D2199" s="10"/>
    </row>
    <row r="2200" spans="4:4" customFormat="1" x14ac:dyDescent="0.25">
      <c r="D2200" s="10"/>
    </row>
    <row r="2201" spans="4:4" customFormat="1" x14ac:dyDescent="0.25">
      <c r="D2201" s="10"/>
    </row>
    <row r="2202" spans="4:4" customFormat="1" x14ac:dyDescent="0.25">
      <c r="D2202" s="10"/>
    </row>
    <row r="2203" spans="4:4" customFormat="1" x14ac:dyDescent="0.25">
      <c r="D2203" s="10"/>
    </row>
    <row r="2204" spans="4:4" customFormat="1" x14ac:dyDescent="0.25">
      <c r="D2204" s="10"/>
    </row>
    <row r="2205" spans="4:4" customFormat="1" x14ac:dyDescent="0.25">
      <c r="D2205" s="10"/>
    </row>
    <row r="2206" spans="4:4" customFormat="1" x14ac:dyDescent="0.25">
      <c r="D2206" s="10"/>
    </row>
    <row r="2207" spans="4:4" customFormat="1" x14ac:dyDescent="0.25">
      <c r="D2207" s="10"/>
    </row>
    <row r="2208" spans="4:4" customFormat="1" x14ac:dyDescent="0.25">
      <c r="D2208" s="10"/>
    </row>
    <row r="2209" spans="4:4" customFormat="1" x14ac:dyDescent="0.25">
      <c r="D2209" s="10"/>
    </row>
    <row r="2210" spans="4:4" customFormat="1" x14ac:dyDescent="0.25">
      <c r="D2210" s="10"/>
    </row>
    <row r="2211" spans="4:4" customFormat="1" x14ac:dyDescent="0.25">
      <c r="D2211" s="10"/>
    </row>
    <row r="2212" spans="4:4" customFormat="1" x14ac:dyDescent="0.25">
      <c r="D2212" s="10"/>
    </row>
    <row r="2213" spans="4:4" customFormat="1" x14ac:dyDescent="0.25">
      <c r="D2213" s="10"/>
    </row>
    <row r="2214" spans="4:4" customFormat="1" x14ac:dyDescent="0.25">
      <c r="D2214" s="10"/>
    </row>
    <row r="2215" spans="4:4" customFormat="1" x14ac:dyDescent="0.25">
      <c r="D2215" s="10"/>
    </row>
    <row r="2216" spans="4:4" customFormat="1" x14ac:dyDescent="0.25">
      <c r="D2216" s="10"/>
    </row>
    <row r="2217" spans="4:4" customFormat="1" x14ac:dyDescent="0.25">
      <c r="D2217" s="10"/>
    </row>
    <row r="2218" spans="4:4" customFormat="1" x14ac:dyDescent="0.25">
      <c r="D2218" s="10"/>
    </row>
    <row r="2219" spans="4:4" customFormat="1" x14ac:dyDescent="0.25">
      <c r="D2219" s="10"/>
    </row>
    <row r="2220" spans="4:4" customFormat="1" x14ac:dyDescent="0.25">
      <c r="D2220" s="10"/>
    </row>
    <row r="2221" spans="4:4" customFormat="1" x14ac:dyDescent="0.25">
      <c r="D2221" s="10"/>
    </row>
    <row r="2222" spans="4:4" customFormat="1" x14ac:dyDescent="0.25">
      <c r="D2222" s="10"/>
    </row>
    <row r="2223" spans="4:4" customFormat="1" x14ac:dyDescent="0.25">
      <c r="D2223" s="10"/>
    </row>
    <row r="2224" spans="4:4" customFormat="1" x14ac:dyDescent="0.25">
      <c r="D2224" s="10"/>
    </row>
    <row r="2225" spans="4:4" customFormat="1" x14ac:dyDescent="0.25">
      <c r="D2225" s="10"/>
    </row>
    <row r="2226" spans="4:4" customFormat="1" x14ac:dyDescent="0.25">
      <c r="D2226" s="10"/>
    </row>
    <row r="2227" spans="4:4" customFormat="1" x14ac:dyDescent="0.25">
      <c r="D2227" s="10"/>
    </row>
    <row r="2228" spans="4:4" customFormat="1" x14ac:dyDescent="0.25">
      <c r="D2228" s="10"/>
    </row>
    <row r="2229" spans="4:4" customFormat="1" x14ac:dyDescent="0.25">
      <c r="D2229" s="10"/>
    </row>
    <row r="2230" spans="4:4" customFormat="1" x14ac:dyDescent="0.25">
      <c r="D2230" s="10"/>
    </row>
    <row r="2231" spans="4:4" customFormat="1" x14ac:dyDescent="0.25">
      <c r="D2231" s="10"/>
    </row>
    <row r="2232" spans="4:4" customFormat="1" x14ac:dyDescent="0.25">
      <c r="D2232" s="10"/>
    </row>
    <row r="2233" spans="4:4" customFormat="1" x14ac:dyDescent="0.25">
      <c r="D2233" s="10"/>
    </row>
    <row r="2234" spans="4:4" customFormat="1" x14ac:dyDescent="0.25">
      <c r="D2234" s="10"/>
    </row>
    <row r="2235" spans="4:4" customFormat="1" x14ac:dyDescent="0.25">
      <c r="D2235" s="10"/>
    </row>
    <row r="2236" spans="4:4" customFormat="1" x14ac:dyDescent="0.25">
      <c r="D2236" s="10"/>
    </row>
    <row r="2237" spans="4:4" customFormat="1" x14ac:dyDescent="0.25">
      <c r="D2237" s="10"/>
    </row>
    <row r="2238" spans="4:4" customFormat="1" x14ac:dyDescent="0.25">
      <c r="D2238" s="10"/>
    </row>
    <row r="2239" spans="4:4" customFormat="1" x14ac:dyDescent="0.25">
      <c r="D2239" s="10"/>
    </row>
    <row r="2240" spans="4:4" customFormat="1" x14ac:dyDescent="0.25">
      <c r="D2240" s="10"/>
    </row>
    <row r="2241" spans="4:4" customFormat="1" x14ac:dyDescent="0.25">
      <c r="D2241" s="10"/>
    </row>
    <row r="2242" spans="4:4" customFormat="1" x14ac:dyDescent="0.25">
      <c r="D2242" s="10"/>
    </row>
    <row r="2243" spans="4:4" customFormat="1" x14ac:dyDescent="0.25">
      <c r="D2243" s="10"/>
    </row>
    <row r="2244" spans="4:4" customFormat="1" x14ac:dyDescent="0.25">
      <c r="D2244" s="10"/>
    </row>
    <row r="2245" spans="4:4" customFormat="1" x14ac:dyDescent="0.25">
      <c r="D2245" s="10"/>
    </row>
    <row r="2246" spans="4:4" customFormat="1" x14ac:dyDescent="0.25">
      <c r="D2246" s="10"/>
    </row>
    <row r="2247" spans="4:4" customFormat="1" x14ac:dyDescent="0.25">
      <c r="D2247" s="10"/>
    </row>
    <row r="2248" spans="4:4" customFormat="1" x14ac:dyDescent="0.25">
      <c r="D2248" s="10"/>
    </row>
    <row r="2249" spans="4:4" customFormat="1" x14ac:dyDescent="0.25">
      <c r="D2249" s="10"/>
    </row>
    <row r="2250" spans="4:4" customFormat="1" x14ac:dyDescent="0.25">
      <c r="D2250" s="10"/>
    </row>
    <row r="2251" spans="4:4" customFormat="1" x14ac:dyDescent="0.25">
      <c r="D2251" s="10"/>
    </row>
    <row r="2252" spans="4:4" customFormat="1" x14ac:dyDescent="0.25">
      <c r="D2252" s="10"/>
    </row>
    <row r="2253" spans="4:4" customFormat="1" x14ac:dyDescent="0.25">
      <c r="D2253" s="10"/>
    </row>
    <row r="2254" spans="4:4" customFormat="1" x14ac:dyDescent="0.25">
      <c r="D2254" s="10"/>
    </row>
    <row r="2255" spans="4:4" customFormat="1" x14ac:dyDescent="0.25">
      <c r="D2255" s="10"/>
    </row>
    <row r="2256" spans="4:4" customFormat="1" x14ac:dyDescent="0.25">
      <c r="D2256" s="10"/>
    </row>
    <row r="2257" spans="4:4" customFormat="1" x14ac:dyDescent="0.25">
      <c r="D2257" s="10"/>
    </row>
    <row r="2258" spans="4:4" customFormat="1" x14ac:dyDescent="0.25">
      <c r="D2258" s="10"/>
    </row>
    <row r="2259" spans="4:4" customFormat="1" x14ac:dyDescent="0.25">
      <c r="D2259" s="10"/>
    </row>
    <row r="2260" spans="4:4" customFormat="1" x14ac:dyDescent="0.25">
      <c r="D2260" s="10"/>
    </row>
    <row r="2261" spans="4:4" customFormat="1" x14ac:dyDescent="0.25">
      <c r="D2261" s="10"/>
    </row>
    <row r="2262" spans="4:4" customFormat="1" x14ac:dyDescent="0.25">
      <c r="D2262" s="10"/>
    </row>
    <row r="2263" spans="4:4" customFormat="1" x14ac:dyDescent="0.25">
      <c r="D2263" s="10"/>
    </row>
    <row r="2264" spans="4:4" customFormat="1" x14ac:dyDescent="0.25">
      <c r="D2264" s="10"/>
    </row>
    <row r="2265" spans="4:4" customFormat="1" x14ac:dyDescent="0.25">
      <c r="D2265" s="10"/>
    </row>
    <row r="2266" spans="4:4" customFormat="1" x14ac:dyDescent="0.25">
      <c r="D2266" s="10"/>
    </row>
    <row r="2267" spans="4:4" customFormat="1" x14ac:dyDescent="0.25">
      <c r="D2267" s="10"/>
    </row>
    <row r="2268" spans="4:4" customFormat="1" x14ac:dyDescent="0.25">
      <c r="D2268" s="10"/>
    </row>
    <row r="2269" spans="4:4" customFormat="1" x14ac:dyDescent="0.25">
      <c r="D2269" s="10"/>
    </row>
    <row r="2270" spans="4:4" customFormat="1" x14ac:dyDescent="0.25">
      <c r="D2270" s="10"/>
    </row>
    <row r="2271" spans="4:4" customFormat="1" x14ac:dyDescent="0.25">
      <c r="D2271" s="10"/>
    </row>
    <row r="2272" spans="4:4" customFormat="1" x14ac:dyDescent="0.25">
      <c r="D2272" s="10"/>
    </row>
    <row r="2273" spans="4:4" customFormat="1" x14ac:dyDescent="0.25">
      <c r="D2273" s="10"/>
    </row>
    <row r="2274" spans="4:4" customFormat="1" x14ac:dyDescent="0.25">
      <c r="D2274" s="10"/>
    </row>
    <row r="2275" spans="4:4" customFormat="1" x14ac:dyDescent="0.25">
      <c r="D2275" s="10"/>
    </row>
    <row r="2276" spans="4:4" customFormat="1" x14ac:dyDescent="0.25">
      <c r="D2276" s="10"/>
    </row>
    <row r="2277" spans="4:4" customFormat="1" x14ac:dyDescent="0.25">
      <c r="D2277" s="10"/>
    </row>
    <row r="2278" spans="4:4" customFormat="1" x14ac:dyDescent="0.25">
      <c r="D2278" s="10"/>
    </row>
    <row r="2279" spans="4:4" customFormat="1" x14ac:dyDescent="0.25">
      <c r="D2279" s="10"/>
    </row>
    <row r="2280" spans="4:4" customFormat="1" x14ac:dyDescent="0.25">
      <c r="D2280" s="10"/>
    </row>
    <row r="2281" spans="4:4" customFormat="1" x14ac:dyDescent="0.25">
      <c r="D2281" s="10"/>
    </row>
    <row r="2282" spans="4:4" customFormat="1" x14ac:dyDescent="0.25">
      <c r="D2282" s="10"/>
    </row>
    <row r="2283" spans="4:4" customFormat="1" x14ac:dyDescent="0.25">
      <c r="D2283" s="10"/>
    </row>
    <row r="2284" spans="4:4" customFormat="1" x14ac:dyDescent="0.25">
      <c r="D2284" s="10"/>
    </row>
    <row r="2285" spans="4:4" customFormat="1" x14ac:dyDescent="0.25">
      <c r="D2285" s="10"/>
    </row>
    <row r="2286" spans="4:4" customFormat="1" x14ac:dyDescent="0.25">
      <c r="D2286" s="10"/>
    </row>
    <row r="2287" spans="4:4" customFormat="1" x14ac:dyDescent="0.25">
      <c r="D2287" s="10"/>
    </row>
    <row r="2288" spans="4:4" customFormat="1" x14ac:dyDescent="0.25">
      <c r="D2288" s="10"/>
    </row>
    <row r="2289" spans="4:4" customFormat="1" x14ac:dyDescent="0.25">
      <c r="D2289" s="10"/>
    </row>
    <row r="2290" spans="4:4" customFormat="1" x14ac:dyDescent="0.25">
      <c r="D2290" s="10"/>
    </row>
    <row r="2291" spans="4:4" customFormat="1" x14ac:dyDescent="0.25">
      <c r="D2291" s="10"/>
    </row>
    <row r="2292" spans="4:4" customFormat="1" x14ac:dyDescent="0.25">
      <c r="D2292" s="10"/>
    </row>
    <row r="2293" spans="4:4" customFormat="1" x14ac:dyDescent="0.25">
      <c r="D2293" s="10"/>
    </row>
    <row r="2294" spans="4:4" customFormat="1" x14ac:dyDescent="0.25">
      <c r="D2294" s="10"/>
    </row>
    <row r="2295" spans="4:4" customFormat="1" x14ac:dyDescent="0.25">
      <c r="D2295" s="10"/>
    </row>
    <row r="2296" spans="4:4" customFormat="1" x14ac:dyDescent="0.25">
      <c r="D2296" s="10"/>
    </row>
    <row r="2297" spans="4:4" customFormat="1" x14ac:dyDescent="0.25">
      <c r="D2297" s="10"/>
    </row>
    <row r="2298" spans="4:4" customFormat="1" x14ac:dyDescent="0.25">
      <c r="D2298" s="10"/>
    </row>
    <row r="2299" spans="4:4" customFormat="1" x14ac:dyDescent="0.25">
      <c r="D2299" s="10"/>
    </row>
    <row r="2300" spans="4:4" customFormat="1" x14ac:dyDescent="0.25">
      <c r="D2300" s="10"/>
    </row>
    <row r="2301" spans="4:4" customFormat="1" x14ac:dyDescent="0.25">
      <c r="D2301" s="10"/>
    </row>
    <row r="2302" spans="4:4" customFormat="1" x14ac:dyDescent="0.25">
      <c r="D2302" s="10"/>
    </row>
    <row r="2303" spans="4:4" customFormat="1" x14ac:dyDescent="0.25">
      <c r="D2303" s="10"/>
    </row>
    <row r="2304" spans="4:4" customFormat="1" x14ac:dyDescent="0.25">
      <c r="D2304" s="10"/>
    </row>
    <row r="2305" spans="4:4" customFormat="1" x14ac:dyDescent="0.25">
      <c r="D2305" s="10"/>
    </row>
    <row r="2306" spans="4:4" customFormat="1" x14ac:dyDescent="0.25">
      <c r="D2306" s="10"/>
    </row>
    <row r="2307" spans="4:4" customFormat="1" x14ac:dyDescent="0.25">
      <c r="D2307" s="10"/>
    </row>
    <row r="2308" spans="4:4" customFormat="1" x14ac:dyDescent="0.25">
      <c r="D2308" s="10"/>
    </row>
    <row r="2309" spans="4:4" customFormat="1" x14ac:dyDescent="0.25">
      <c r="D2309" s="10"/>
    </row>
    <row r="2310" spans="4:4" customFormat="1" x14ac:dyDescent="0.25">
      <c r="D2310" s="10"/>
    </row>
    <row r="2311" spans="4:4" customFormat="1" x14ac:dyDescent="0.25">
      <c r="D2311" s="10"/>
    </row>
    <row r="2312" spans="4:4" customFormat="1" x14ac:dyDescent="0.25">
      <c r="D2312" s="10"/>
    </row>
    <row r="2313" spans="4:4" customFormat="1" x14ac:dyDescent="0.25">
      <c r="D2313" s="10"/>
    </row>
    <row r="2314" spans="4:4" customFormat="1" x14ac:dyDescent="0.25">
      <c r="D2314" s="10"/>
    </row>
    <row r="2315" spans="4:4" customFormat="1" x14ac:dyDescent="0.25">
      <c r="D2315" s="10"/>
    </row>
    <row r="2316" spans="4:4" customFormat="1" x14ac:dyDescent="0.25">
      <c r="D2316" s="10"/>
    </row>
    <row r="2317" spans="4:4" customFormat="1" x14ac:dyDescent="0.25">
      <c r="D2317" s="10"/>
    </row>
    <row r="2318" spans="4:4" customFormat="1" x14ac:dyDescent="0.25">
      <c r="D2318" s="10"/>
    </row>
    <row r="2319" spans="4:4" customFormat="1" x14ac:dyDescent="0.25">
      <c r="D2319" s="10"/>
    </row>
    <row r="2320" spans="4:4" customFormat="1" x14ac:dyDescent="0.25">
      <c r="D2320" s="10"/>
    </row>
    <row r="2321" spans="4:4" customFormat="1" x14ac:dyDescent="0.25">
      <c r="D2321" s="10"/>
    </row>
    <row r="2322" spans="4:4" customFormat="1" x14ac:dyDescent="0.25">
      <c r="D2322" s="10"/>
    </row>
    <row r="2323" spans="4:4" customFormat="1" x14ac:dyDescent="0.25">
      <c r="D2323" s="10"/>
    </row>
    <row r="2324" spans="4:4" customFormat="1" x14ac:dyDescent="0.25">
      <c r="D2324" s="10"/>
    </row>
    <row r="2325" spans="4:4" customFormat="1" x14ac:dyDescent="0.25">
      <c r="D2325" s="10"/>
    </row>
    <row r="2326" spans="4:4" customFormat="1" x14ac:dyDescent="0.25">
      <c r="D2326" s="10"/>
    </row>
    <row r="2327" spans="4:4" customFormat="1" x14ac:dyDescent="0.25">
      <c r="D2327" s="10"/>
    </row>
    <row r="2328" spans="4:4" customFormat="1" x14ac:dyDescent="0.25">
      <c r="D2328" s="10"/>
    </row>
    <row r="2329" spans="4:4" customFormat="1" x14ac:dyDescent="0.25">
      <c r="D2329" s="10"/>
    </row>
    <row r="2330" spans="4:4" customFormat="1" x14ac:dyDescent="0.25">
      <c r="D2330" s="10"/>
    </row>
    <row r="2331" spans="4:4" customFormat="1" x14ac:dyDescent="0.25">
      <c r="D2331" s="10"/>
    </row>
    <row r="2332" spans="4:4" customFormat="1" x14ac:dyDescent="0.25">
      <c r="D2332" s="10"/>
    </row>
    <row r="2333" spans="4:4" customFormat="1" x14ac:dyDescent="0.25">
      <c r="D2333" s="10"/>
    </row>
    <row r="2334" spans="4:4" customFormat="1" x14ac:dyDescent="0.25">
      <c r="D2334" s="10"/>
    </row>
    <row r="2335" spans="4:4" customFormat="1" x14ac:dyDescent="0.25">
      <c r="D2335" s="10"/>
    </row>
    <row r="2336" spans="4:4" customFormat="1" x14ac:dyDescent="0.25">
      <c r="D2336" s="10"/>
    </row>
    <row r="2337" spans="4:4" customFormat="1" x14ac:dyDescent="0.25">
      <c r="D2337" s="10"/>
    </row>
    <row r="2338" spans="4:4" customFormat="1" x14ac:dyDescent="0.25">
      <c r="D2338" s="10"/>
    </row>
    <row r="2339" spans="4:4" customFormat="1" x14ac:dyDescent="0.25">
      <c r="D2339" s="10"/>
    </row>
    <row r="2340" spans="4:4" customFormat="1" x14ac:dyDescent="0.25">
      <c r="D2340" s="10"/>
    </row>
    <row r="2341" spans="4:4" customFormat="1" x14ac:dyDescent="0.25">
      <c r="D2341" s="10"/>
    </row>
    <row r="2342" spans="4:4" customFormat="1" x14ac:dyDescent="0.25">
      <c r="D2342" s="10"/>
    </row>
    <row r="2343" spans="4:4" customFormat="1" x14ac:dyDescent="0.25">
      <c r="D2343" s="10"/>
    </row>
    <row r="2344" spans="4:4" customFormat="1" x14ac:dyDescent="0.25">
      <c r="D2344" s="10"/>
    </row>
    <row r="2345" spans="4:4" customFormat="1" x14ac:dyDescent="0.25">
      <c r="D2345" s="10"/>
    </row>
    <row r="2346" spans="4:4" customFormat="1" x14ac:dyDescent="0.25">
      <c r="D2346" s="10"/>
    </row>
    <row r="2347" spans="4:4" customFormat="1" x14ac:dyDescent="0.25">
      <c r="D2347" s="10"/>
    </row>
    <row r="2348" spans="4:4" customFormat="1" x14ac:dyDescent="0.25">
      <c r="D2348" s="10"/>
    </row>
    <row r="2349" spans="4:4" customFormat="1" x14ac:dyDescent="0.25">
      <c r="D2349" s="10"/>
    </row>
    <row r="2350" spans="4:4" customFormat="1" x14ac:dyDescent="0.25">
      <c r="D2350" s="10"/>
    </row>
    <row r="2351" spans="4:4" customFormat="1" x14ac:dyDescent="0.25">
      <c r="D2351" s="10"/>
    </row>
    <row r="2352" spans="4:4" customFormat="1" x14ac:dyDescent="0.25">
      <c r="D2352" s="10"/>
    </row>
    <row r="2353" spans="4:4" customFormat="1" x14ac:dyDescent="0.25">
      <c r="D2353" s="10"/>
    </row>
    <row r="2354" spans="4:4" customFormat="1" x14ac:dyDescent="0.25">
      <c r="D2354" s="10"/>
    </row>
    <row r="2355" spans="4:4" customFormat="1" x14ac:dyDescent="0.25">
      <c r="D2355" s="10"/>
    </row>
    <row r="2356" spans="4:4" customFormat="1" x14ac:dyDescent="0.25">
      <c r="D2356" s="10"/>
    </row>
    <row r="2357" spans="4:4" customFormat="1" x14ac:dyDescent="0.25">
      <c r="D2357" s="10"/>
    </row>
    <row r="2358" spans="4:4" customFormat="1" x14ac:dyDescent="0.25">
      <c r="D2358" s="10"/>
    </row>
    <row r="2359" spans="4:4" customFormat="1" x14ac:dyDescent="0.25">
      <c r="D2359" s="10"/>
    </row>
    <row r="2360" spans="4:4" customFormat="1" x14ac:dyDescent="0.25">
      <c r="D2360" s="10"/>
    </row>
    <row r="2361" spans="4:4" customFormat="1" x14ac:dyDescent="0.25">
      <c r="D2361" s="10"/>
    </row>
    <row r="2362" spans="4:4" customFormat="1" x14ac:dyDescent="0.25">
      <c r="D2362" s="10"/>
    </row>
    <row r="2363" spans="4:4" customFormat="1" x14ac:dyDescent="0.25">
      <c r="D2363" s="10"/>
    </row>
    <row r="2364" spans="4:4" customFormat="1" x14ac:dyDescent="0.25">
      <c r="D2364" s="10"/>
    </row>
    <row r="2365" spans="4:4" customFormat="1" x14ac:dyDescent="0.25">
      <c r="D2365" s="10"/>
    </row>
    <row r="2366" spans="4:4" customFormat="1" x14ac:dyDescent="0.25">
      <c r="D2366" s="10"/>
    </row>
    <row r="2367" spans="4:4" customFormat="1" x14ac:dyDescent="0.25">
      <c r="D2367" s="10"/>
    </row>
    <row r="2368" spans="4:4" customFormat="1" x14ac:dyDescent="0.25">
      <c r="D2368" s="10"/>
    </row>
    <row r="2369" spans="4:4" customFormat="1" x14ac:dyDescent="0.25">
      <c r="D2369" s="10"/>
    </row>
    <row r="2370" spans="4:4" customFormat="1" x14ac:dyDescent="0.25">
      <c r="D2370" s="10"/>
    </row>
    <row r="2371" spans="4:4" customFormat="1" x14ac:dyDescent="0.25">
      <c r="D2371" s="10"/>
    </row>
    <row r="2372" spans="4:4" customFormat="1" x14ac:dyDescent="0.25">
      <c r="D2372" s="10"/>
    </row>
    <row r="2373" spans="4:4" customFormat="1" x14ac:dyDescent="0.25">
      <c r="D2373" s="10"/>
    </row>
    <row r="2374" spans="4:4" customFormat="1" x14ac:dyDescent="0.25">
      <c r="D2374" s="10"/>
    </row>
    <row r="2375" spans="4:4" customFormat="1" x14ac:dyDescent="0.25">
      <c r="D2375" s="10"/>
    </row>
    <row r="2376" spans="4:4" customFormat="1" x14ac:dyDescent="0.25">
      <c r="D2376" s="10"/>
    </row>
    <row r="2377" spans="4:4" customFormat="1" x14ac:dyDescent="0.25">
      <c r="D2377" s="10"/>
    </row>
    <row r="2378" spans="4:4" customFormat="1" x14ac:dyDescent="0.25">
      <c r="D2378" s="10"/>
    </row>
    <row r="2379" spans="4:4" customFormat="1" x14ac:dyDescent="0.25">
      <c r="D2379" s="10"/>
    </row>
    <row r="2380" spans="4:4" customFormat="1" x14ac:dyDescent="0.25">
      <c r="D2380" s="10"/>
    </row>
    <row r="2381" spans="4:4" customFormat="1" x14ac:dyDescent="0.25">
      <c r="D2381" s="10"/>
    </row>
    <row r="2382" spans="4:4" customFormat="1" x14ac:dyDescent="0.25">
      <c r="D2382" s="10"/>
    </row>
    <row r="2383" spans="4:4" customFormat="1" x14ac:dyDescent="0.25">
      <c r="D2383" s="10"/>
    </row>
    <row r="2384" spans="4:4" customFormat="1" x14ac:dyDescent="0.25">
      <c r="D2384" s="10"/>
    </row>
    <row r="2385" spans="4:4" customFormat="1" x14ac:dyDescent="0.25">
      <c r="D2385" s="10"/>
    </row>
    <row r="2386" spans="4:4" customFormat="1" x14ac:dyDescent="0.25">
      <c r="D2386" s="10"/>
    </row>
    <row r="2387" spans="4:4" customFormat="1" x14ac:dyDescent="0.25">
      <c r="D2387" s="10"/>
    </row>
    <row r="2388" spans="4:4" customFormat="1" x14ac:dyDescent="0.25">
      <c r="D2388" s="10"/>
    </row>
    <row r="2389" spans="4:4" customFormat="1" x14ac:dyDescent="0.25">
      <c r="D2389" s="10"/>
    </row>
    <row r="2390" spans="4:4" customFormat="1" x14ac:dyDescent="0.25">
      <c r="D2390" s="10"/>
    </row>
    <row r="2391" spans="4:4" customFormat="1" x14ac:dyDescent="0.25">
      <c r="D2391" s="10"/>
    </row>
    <row r="2392" spans="4:4" customFormat="1" x14ac:dyDescent="0.25">
      <c r="D2392" s="10"/>
    </row>
    <row r="2393" spans="4:4" customFormat="1" x14ac:dyDescent="0.25">
      <c r="D2393" s="10"/>
    </row>
    <row r="2394" spans="4:4" customFormat="1" x14ac:dyDescent="0.25">
      <c r="D2394" s="10"/>
    </row>
    <row r="2395" spans="4:4" customFormat="1" x14ac:dyDescent="0.25">
      <c r="D2395" s="10"/>
    </row>
    <row r="2396" spans="4:4" customFormat="1" x14ac:dyDescent="0.25">
      <c r="D2396" s="10"/>
    </row>
    <row r="2397" spans="4:4" customFormat="1" x14ac:dyDescent="0.25">
      <c r="D2397" s="10"/>
    </row>
    <row r="2398" spans="4:4" customFormat="1" x14ac:dyDescent="0.25">
      <c r="D2398" s="10"/>
    </row>
    <row r="2399" spans="4:4" customFormat="1" x14ac:dyDescent="0.25">
      <c r="D2399" s="10"/>
    </row>
    <row r="2400" spans="4:4" customFormat="1" x14ac:dyDescent="0.25">
      <c r="D2400" s="10"/>
    </row>
    <row r="2401" spans="4:4" customFormat="1" x14ac:dyDescent="0.25">
      <c r="D2401" s="10"/>
    </row>
    <row r="2402" spans="4:4" customFormat="1" x14ac:dyDescent="0.25">
      <c r="D2402" s="10"/>
    </row>
    <row r="2403" spans="4:4" customFormat="1" x14ac:dyDescent="0.25">
      <c r="D2403" s="10"/>
    </row>
    <row r="2404" spans="4:4" customFormat="1" x14ac:dyDescent="0.25">
      <c r="D2404" s="10"/>
    </row>
    <row r="2405" spans="4:4" customFormat="1" x14ac:dyDescent="0.25">
      <c r="D2405" s="10"/>
    </row>
    <row r="2406" spans="4:4" customFormat="1" x14ac:dyDescent="0.25">
      <c r="D2406" s="10"/>
    </row>
    <row r="2407" spans="4:4" customFormat="1" x14ac:dyDescent="0.25">
      <c r="D2407" s="10"/>
    </row>
    <row r="2408" spans="4:4" customFormat="1" x14ac:dyDescent="0.25">
      <c r="D2408" s="10"/>
    </row>
    <row r="2409" spans="4:4" customFormat="1" x14ac:dyDescent="0.25">
      <c r="D2409" s="10"/>
    </row>
    <row r="2410" spans="4:4" customFormat="1" x14ac:dyDescent="0.25">
      <c r="D2410" s="10"/>
    </row>
    <row r="2411" spans="4:4" customFormat="1" x14ac:dyDescent="0.25">
      <c r="D2411" s="10"/>
    </row>
    <row r="2412" spans="4:4" customFormat="1" x14ac:dyDescent="0.25">
      <c r="D2412" s="10"/>
    </row>
    <row r="2413" spans="4:4" customFormat="1" x14ac:dyDescent="0.25">
      <c r="D2413" s="10"/>
    </row>
    <row r="2414" spans="4:4" customFormat="1" x14ac:dyDescent="0.25">
      <c r="D2414" s="10"/>
    </row>
    <row r="2415" spans="4:4" customFormat="1" x14ac:dyDescent="0.25">
      <c r="D2415" s="10"/>
    </row>
    <row r="2416" spans="4:4" customFormat="1" x14ac:dyDescent="0.25">
      <c r="D2416" s="10"/>
    </row>
    <row r="2417" spans="4:4" customFormat="1" x14ac:dyDescent="0.25">
      <c r="D2417" s="10"/>
    </row>
    <row r="2418" spans="4:4" customFormat="1" x14ac:dyDescent="0.25">
      <c r="D2418" s="10"/>
    </row>
    <row r="2419" spans="4:4" customFormat="1" x14ac:dyDescent="0.25">
      <c r="D2419" s="10"/>
    </row>
    <row r="2420" spans="4:4" customFormat="1" x14ac:dyDescent="0.25">
      <c r="D2420" s="10"/>
    </row>
    <row r="2421" spans="4:4" customFormat="1" x14ac:dyDescent="0.25">
      <c r="D2421" s="10"/>
    </row>
    <row r="2422" spans="4:4" customFormat="1" x14ac:dyDescent="0.25">
      <c r="D2422" s="10"/>
    </row>
    <row r="2423" spans="4:4" customFormat="1" x14ac:dyDescent="0.25">
      <c r="D2423" s="10"/>
    </row>
    <row r="2424" spans="4:4" customFormat="1" x14ac:dyDescent="0.25">
      <c r="D2424" s="10"/>
    </row>
    <row r="2425" spans="4:4" customFormat="1" x14ac:dyDescent="0.25">
      <c r="D2425" s="10"/>
    </row>
    <row r="2426" spans="4:4" customFormat="1" x14ac:dyDescent="0.25">
      <c r="D2426" s="10"/>
    </row>
    <row r="2427" spans="4:4" customFormat="1" x14ac:dyDescent="0.25">
      <c r="D2427" s="10"/>
    </row>
    <row r="2428" spans="4:4" customFormat="1" x14ac:dyDescent="0.25">
      <c r="D2428" s="10"/>
    </row>
    <row r="2429" spans="4:4" customFormat="1" x14ac:dyDescent="0.25">
      <c r="D2429" s="10"/>
    </row>
    <row r="2430" spans="4:4" customFormat="1" x14ac:dyDescent="0.25">
      <c r="D2430" s="10"/>
    </row>
    <row r="2431" spans="4:4" customFormat="1" x14ac:dyDescent="0.25">
      <c r="D2431" s="10"/>
    </row>
    <row r="2432" spans="4:4" customFormat="1" x14ac:dyDescent="0.25">
      <c r="D2432" s="10"/>
    </row>
    <row r="2433" spans="4:4" customFormat="1" x14ac:dyDescent="0.25">
      <c r="D2433" s="10"/>
    </row>
    <row r="2434" spans="4:4" customFormat="1" x14ac:dyDescent="0.25">
      <c r="D2434" s="10"/>
    </row>
    <row r="2435" spans="4:4" customFormat="1" x14ac:dyDescent="0.25">
      <c r="D2435" s="10"/>
    </row>
    <row r="2436" spans="4:4" customFormat="1" x14ac:dyDescent="0.25">
      <c r="D2436" s="10"/>
    </row>
    <row r="2437" spans="4:4" customFormat="1" x14ac:dyDescent="0.25">
      <c r="D2437" s="10"/>
    </row>
    <row r="2438" spans="4:4" customFormat="1" x14ac:dyDescent="0.25">
      <c r="D2438" s="10"/>
    </row>
    <row r="2439" spans="4:4" customFormat="1" x14ac:dyDescent="0.25">
      <c r="D2439" s="10"/>
    </row>
    <row r="2440" spans="4:4" customFormat="1" x14ac:dyDescent="0.25">
      <c r="D2440" s="10"/>
    </row>
    <row r="2441" spans="4:4" customFormat="1" x14ac:dyDescent="0.25">
      <c r="D2441" s="10"/>
    </row>
    <row r="2442" spans="4:4" customFormat="1" x14ac:dyDescent="0.25">
      <c r="D2442" s="10"/>
    </row>
    <row r="2443" spans="4:4" customFormat="1" x14ac:dyDescent="0.25">
      <c r="D2443" s="10"/>
    </row>
    <row r="2444" spans="4:4" customFormat="1" x14ac:dyDescent="0.25">
      <c r="D2444" s="10"/>
    </row>
    <row r="2445" spans="4:4" customFormat="1" x14ac:dyDescent="0.25">
      <c r="D2445" s="10"/>
    </row>
    <row r="2446" spans="4:4" customFormat="1" x14ac:dyDescent="0.25">
      <c r="D2446" s="10"/>
    </row>
    <row r="2447" spans="4:4" customFormat="1" x14ac:dyDescent="0.25">
      <c r="D2447" s="10"/>
    </row>
    <row r="2448" spans="4:4" customFormat="1" x14ac:dyDescent="0.25">
      <c r="D2448" s="10"/>
    </row>
    <row r="2449" spans="4:4" customFormat="1" x14ac:dyDescent="0.25">
      <c r="D2449" s="10"/>
    </row>
    <row r="2450" spans="4:4" customFormat="1" x14ac:dyDescent="0.25">
      <c r="D2450" s="10"/>
    </row>
    <row r="2451" spans="4:4" customFormat="1" x14ac:dyDescent="0.25">
      <c r="D2451" s="10"/>
    </row>
    <row r="2452" spans="4:4" customFormat="1" x14ac:dyDescent="0.25">
      <c r="D2452" s="10"/>
    </row>
    <row r="2453" spans="4:4" customFormat="1" x14ac:dyDescent="0.25">
      <c r="D2453" s="10"/>
    </row>
    <row r="2454" spans="4:4" customFormat="1" x14ac:dyDescent="0.25">
      <c r="D2454" s="10"/>
    </row>
    <row r="2455" spans="4:4" customFormat="1" x14ac:dyDescent="0.25">
      <c r="D2455" s="10"/>
    </row>
    <row r="2456" spans="4:4" customFormat="1" x14ac:dyDescent="0.25">
      <c r="D2456" s="10"/>
    </row>
    <row r="2457" spans="4:4" customFormat="1" x14ac:dyDescent="0.25">
      <c r="D2457" s="10"/>
    </row>
    <row r="2458" spans="4:4" customFormat="1" x14ac:dyDescent="0.25">
      <c r="D2458" s="10"/>
    </row>
    <row r="2459" spans="4:4" customFormat="1" x14ac:dyDescent="0.25">
      <c r="D2459" s="10"/>
    </row>
    <row r="2460" spans="4:4" customFormat="1" x14ac:dyDescent="0.25">
      <c r="D2460" s="10"/>
    </row>
    <row r="2461" spans="4:4" customFormat="1" x14ac:dyDescent="0.25">
      <c r="D2461" s="10"/>
    </row>
    <row r="2462" spans="4:4" customFormat="1" x14ac:dyDescent="0.25">
      <c r="D2462" s="10"/>
    </row>
    <row r="2463" spans="4:4" customFormat="1" x14ac:dyDescent="0.25">
      <c r="D2463" s="10"/>
    </row>
    <row r="2464" spans="4:4" customFormat="1" x14ac:dyDescent="0.25">
      <c r="D2464" s="10"/>
    </row>
    <row r="2465" spans="4:4" customFormat="1" x14ac:dyDescent="0.25">
      <c r="D2465" s="10"/>
    </row>
    <row r="2466" spans="4:4" customFormat="1" x14ac:dyDescent="0.25">
      <c r="D2466" s="10"/>
    </row>
    <row r="2467" spans="4:4" customFormat="1" x14ac:dyDescent="0.25">
      <c r="D2467" s="10"/>
    </row>
    <row r="2468" spans="4:4" customFormat="1" x14ac:dyDescent="0.25">
      <c r="D2468" s="10"/>
    </row>
    <row r="2469" spans="4:4" customFormat="1" x14ac:dyDescent="0.25">
      <c r="D2469" s="10"/>
    </row>
    <row r="2470" spans="4:4" customFormat="1" x14ac:dyDescent="0.25">
      <c r="D2470" s="10"/>
    </row>
    <row r="2471" spans="4:4" customFormat="1" x14ac:dyDescent="0.25">
      <c r="D2471" s="10"/>
    </row>
    <row r="2472" spans="4:4" customFormat="1" x14ac:dyDescent="0.25">
      <c r="D2472" s="10"/>
    </row>
    <row r="2473" spans="4:4" customFormat="1" x14ac:dyDescent="0.25">
      <c r="D2473" s="10"/>
    </row>
    <row r="2474" spans="4:4" customFormat="1" x14ac:dyDescent="0.25">
      <c r="D2474" s="10"/>
    </row>
    <row r="2475" spans="4:4" customFormat="1" x14ac:dyDescent="0.25">
      <c r="D2475" s="10"/>
    </row>
    <row r="2476" spans="4:4" customFormat="1" x14ac:dyDescent="0.25">
      <c r="D2476" s="10"/>
    </row>
    <row r="2477" spans="4:4" customFormat="1" x14ac:dyDescent="0.25">
      <c r="D2477" s="10"/>
    </row>
    <row r="2478" spans="4:4" customFormat="1" x14ac:dyDescent="0.25">
      <c r="D2478" s="10"/>
    </row>
    <row r="2479" spans="4:4" customFormat="1" x14ac:dyDescent="0.25">
      <c r="D2479" s="10"/>
    </row>
    <row r="2480" spans="4:4" customFormat="1" x14ac:dyDescent="0.25">
      <c r="D2480" s="10"/>
    </row>
    <row r="2481" spans="4:4" customFormat="1" x14ac:dyDescent="0.25">
      <c r="D2481" s="10"/>
    </row>
    <row r="2482" spans="4:4" customFormat="1" x14ac:dyDescent="0.25">
      <c r="D2482" s="10"/>
    </row>
    <row r="2483" spans="4:4" customFormat="1" x14ac:dyDescent="0.25">
      <c r="D2483" s="10"/>
    </row>
    <row r="2484" spans="4:4" customFormat="1" x14ac:dyDescent="0.25">
      <c r="D2484" s="10"/>
    </row>
    <row r="2485" spans="4:4" customFormat="1" x14ac:dyDescent="0.25">
      <c r="D2485" s="10"/>
    </row>
    <row r="2486" spans="4:4" customFormat="1" x14ac:dyDescent="0.25">
      <c r="D2486" s="10"/>
    </row>
    <row r="2487" spans="4:4" customFormat="1" x14ac:dyDescent="0.25">
      <c r="D2487" s="10"/>
    </row>
    <row r="2488" spans="4:4" customFormat="1" x14ac:dyDescent="0.25">
      <c r="D2488" s="10"/>
    </row>
    <row r="2489" spans="4:4" customFormat="1" x14ac:dyDescent="0.25">
      <c r="D2489" s="10"/>
    </row>
    <row r="2490" spans="4:4" customFormat="1" x14ac:dyDescent="0.25">
      <c r="D2490" s="10"/>
    </row>
    <row r="2491" spans="4:4" customFormat="1" x14ac:dyDescent="0.25">
      <c r="D2491" s="10"/>
    </row>
    <row r="2492" spans="4:4" customFormat="1" x14ac:dyDescent="0.25">
      <c r="D2492" s="10"/>
    </row>
    <row r="2493" spans="4:4" customFormat="1" x14ac:dyDescent="0.25">
      <c r="D2493" s="10"/>
    </row>
    <row r="2494" spans="4:4" customFormat="1" x14ac:dyDescent="0.25">
      <c r="D2494" s="10"/>
    </row>
    <row r="2495" spans="4:4" customFormat="1" x14ac:dyDescent="0.25">
      <c r="D2495" s="10"/>
    </row>
    <row r="2496" spans="4:4" customFormat="1" x14ac:dyDescent="0.25">
      <c r="D2496" s="10"/>
    </row>
    <row r="2497" spans="4:4" customFormat="1" x14ac:dyDescent="0.25">
      <c r="D2497" s="10"/>
    </row>
    <row r="2498" spans="4:4" customFormat="1" x14ac:dyDescent="0.25">
      <c r="D2498" s="10"/>
    </row>
    <row r="2499" spans="4:4" customFormat="1" x14ac:dyDescent="0.25">
      <c r="D2499" s="10"/>
    </row>
    <row r="2500" spans="4:4" customFormat="1" x14ac:dyDescent="0.25">
      <c r="D2500" s="10"/>
    </row>
    <row r="2501" spans="4:4" customFormat="1" x14ac:dyDescent="0.25">
      <c r="D2501" s="10"/>
    </row>
    <row r="2502" spans="4:4" customFormat="1" x14ac:dyDescent="0.25">
      <c r="D2502" s="10"/>
    </row>
    <row r="2503" spans="4:4" customFormat="1" x14ac:dyDescent="0.25">
      <c r="D2503" s="10"/>
    </row>
    <row r="2504" spans="4:4" customFormat="1" x14ac:dyDescent="0.25">
      <c r="D2504" s="10"/>
    </row>
    <row r="2505" spans="4:4" customFormat="1" x14ac:dyDescent="0.25">
      <c r="D2505" s="10"/>
    </row>
    <row r="2506" spans="4:4" customFormat="1" x14ac:dyDescent="0.25">
      <c r="D2506" s="10"/>
    </row>
    <row r="2507" spans="4:4" customFormat="1" x14ac:dyDescent="0.25">
      <c r="D2507" s="10"/>
    </row>
    <row r="2508" spans="4:4" customFormat="1" x14ac:dyDescent="0.25">
      <c r="D2508" s="10"/>
    </row>
    <row r="2509" spans="4:4" customFormat="1" x14ac:dyDescent="0.25">
      <c r="D2509" s="10"/>
    </row>
    <row r="2510" spans="4:4" customFormat="1" x14ac:dyDescent="0.25">
      <c r="D2510" s="10"/>
    </row>
    <row r="2511" spans="4:4" customFormat="1" x14ac:dyDescent="0.25">
      <c r="D2511" s="10"/>
    </row>
    <row r="2512" spans="4:4" customFormat="1" x14ac:dyDescent="0.25">
      <c r="D2512" s="10"/>
    </row>
    <row r="2513" spans="4:4" customFormat="1" x14ac:dyDescent="0.25">
      <c r="D2513" s="10"/>
    </row>
    <row r="2514" spans="4:4" customFormat="1" x14ac:dyDescent="0.25">
      <c r="D2514" s="10"/>
    </row>
    <row r="2515" spans="4:4" customFormat="1" x14ac:dyDescent="0.25">
      <c r="D2515" s="10"/>
    </row>
    <row r="2516" spans="4:4" customFormat="1" x14ac:dyDescent="0.25">
      <c r="D2516" s="10"/>
    </row>
    <row r="2517" spans="4:4" customFormat="1" x14ac:dyDescent="0.25">
      <c r="D2517" s="10"/>
    </row>
    <row r="2518" spans="4:4" customFormat="1" x14ac:dyDescent="0.25">
      <c r="D2518" s="10"/>
    </row>
    <row r="2519" spans="4:4" customFormat="1" x14ac:dyDescent="0.25">
      <c r="D2519" s="10"/>
    </row>
    <row r="2520" spans="4:4" customFormat="1" x14ac:dyDescent="0.25">
      <c r="D2520" s="10"/>
    </row>
    <row r="2521" spans="4:4" customFormat="1" x14ac:dyDescent="0.25">
      <c r="D2521" s="10"/>
    </row>
    <row r="2522" spans="4:4" customFormat="1" x14ac:dyDescent="0.25">
      <c r="D2522" s="10"/>
    </row>
    <row r="2523" spans="4:4" customFormat="1" x14ac:dyDescent="0.25">
      <c r="D2523" s="10"/>
    </row>
    <row r="2524" spans="4:4" customFormat="1" x14ac:dyDescent="0.25">
      <c r="D2524" s="10"/>
    </row>
    <row r="2525" spans="4:4" customFormat="1" x14ac:dyDescent="0.25">
      <c r="D2525" s="10"/>
    </row>
    <row r="2526" spans="4:4" customFormat="1" x14ac:dyDescent="0.25">
      <c r="D2526" s="10"/>
    </row>
    <row r="2527" spans="4:4" customFormat="1" x14ac:dyDescent="0.25">
      <c r="D2527" s="10"/>
    </row>
    <row r="2528" spans="4:4" customFormat="1" x14ac:dyDescent="0.25">
      <c r="D2528" s="10"/>
    </row>
    <row r="2529" spans="4:4" customFormat="1" x14ac:dyDescent="0.25">
      <c r="D2529" s="10"/>
    </row>
    <row r="2530" spans="4:4" customFormat="1" x14ac:dyDescent="0.25">
      <c r="D2530" s="10"/>
    </row>
    <row r="2531" spans="4:4" customFormat="1" x14ac:dyDescent="0.25">
      <c r="D2531" s="10"/>
    </row>
    <row r="2532" spans="4:4" customFormat="1" x14ac:dyDescent="0.25">
      <c r="D2532" s="10"/>
    </row>
    <row r="2533" spans="4:4" customFormat="1" x14ac:dyDescent="0.25">
      <c r="D2533" s="10"/>
    </row>
    <row r="2534" spans="4:4" customFormat="1" x14ac:dyDescent="0.25">
      <c r="D2534" s="10"/>
    </row>
    <row r="2535" spans="4:4" customFormat="1" x14ac:dyDescent="0.25">
      <c r="D2535" s="10"/>
    </row>
    <row r="2536" spans="4:4" customFormat="1" x14ac:dyDescent="0.25">
      <c r="D2536" s="10"/>
    </row>
    <row r="2537" spans="4:4" customFormat="1" x14ac:dyDescent="0.25">
      <c r="D2537" s="10"/>
    </row>
    <row r="2538" spans="4:4" customFormat="1" x14ac:dyDescent="0.25">
      <c r="D2538" s="10"/>
    </row>
    <row r="2539" spans="4:4" customFormat="1" x14ac:dyDescent="0.25">
      <c r="D2539" s="10"/>
    </row>
    <row r="2540" spans="4:4" customFormat="1" x14ac:dyDescent="0.25">
      <c r="D2540" s="10"/>
    </row>
    <row r="2541" spans="4:4" customFormat="1" x14ac:dyDescent="0.25">
      <c r="D2541" s="10"/>
    </row>
    <row r="2542" spans="4:4" customFormat="1" x14ac:dyDescent="0.25">
      <c r="D2542" s="10"/>
    </row>
    <row r="2543" spans="4:4" customFormat="1" x14ac:dyDescent="0.25">
      <c r="D2543" s="10"/>
    </row>
    <row r="2544" spans="4:4" customFormat="1" x14ac:dyDescent="0.25">
      <c r="D2544" s="10"/>
    </row>
    <row r="2545" spans="4:4" customFormat="1" x14ac:dyDescent="0.25">
      <c r="D2545" s="10"/>
    </row>
    <row r="2546" spans="4:4" customFormat="1" x14ac:dyDescent="0.25">
      <c r="D2546" s="10"/>
    </row>
    <row r="2547" spans="4:4" customFormat="1" x14ac:dyDescent="0.25">
      <c r="D2547" s="10"/>
    </row>
    <row r="2548" spans="4:4" customFormat="1" x14ac:dyDescent="0.25">
      <c r="D2548" s="10"/>
    </row>
    <row r="2549" spans="4:4" customFormat="1" x14ac:dyDescent="0.25">
      <c r="D2549" s="10"/>
    </row>
    <row r="2550" spans="4:4" customFormat="1" x14ac:dyDescent="0.25">
      <c r="D2550" s="10"/>
    </row>
    <row r="2551" spans="4:4" customFormat="1" x14ac:dyDescent="0.25">
      <c r="D2551" s="10"/>
    </row>
    <row r="2552" spans="4:4" customFormat="1" x14ac:dyDescent="0.25">
      <c r="D2552" s="10"/>
    </row>
    <row r="2553" spans="4:4" customFormat="1" x14ac:dyDescent="0.25">
      <c r="D2553" s="10"/>
    </row>
    <row r="2554" spans="4:4" customFormat="1" x14ac:dyDescent="0.25">
      <c r="D2554" s="10"/>
    </row>
    <row r="2555" spans="4:4" customFormat="1" x14ac:dyDescent="0.25">
      <c r="D2555" s="10"/>
    </row>
    <row r="2556" spans="4:4" customFormat="1" x14ac:dyDescent="0.25">
      <c r="D2556" s="10"/>
    </row>
    <row r="2557" spans="4:4" customFormat="1" x14ac:dyDescent="0.25">
      <c r="D2557" s="10"/>
    </row>
    <row r="2558" spans="4:4" customFormat="1" x14ac:dyDescent="0.25">
      <c r="D2558" s="10"/>
    </row>
    <row r="2559" spans="4:4" customFormat="1" x14ac:dyDescent="0.25">
      <c r="D2559" s="10"/>
    </row>
    <row r="2560" spans="4:4" customFormat="1" x14ac:dyDescent="0.25">
      <c r="D2560" s="10"/>
    </row>
    <row r="2561" spans="4:4" customFormat="1" x14ac:dyDescent="0.25">
      <c r="D2561" s="10"/>
    </row>
    <row r="2562" spans="4:4" customFormat="1" x14ac:dyDescent="0.25">
      <c r="D2562" s="10"/>
    </row>
    <row r="2563" spans="4:4" customFormat="1" x14ac:dyDescent="0.25">
      <c r="D2563" s="10"/>
    </row>
    <row r="2564" spans="4:4" customFormat="1" x14ac:dyDescent="0.25">
      <c r="D2564" s="10"/>
    </row>
    <row r="2565" spans="4:4" customFormat="1" x14ac:dyDescent="0.25">
      <c r="D2565" s="10"/>
    </row>
    <row r="2566" spans="4:4" customFormat="1" x14ac:dyDescent="0.25">
      <c r="D2566" s="10"/>
    </row>
    <row r="2567" spans="4:4" customFormat="1" x14ac:dyDescent="0.25">
      <c r="D2567" s="10"/>
    </row>
    <row r="2568" spans="4:4" customFormat="1" x14ac:dyDescent="0.25">
      <c r="D2568" s="10"/>
    </row>
    <row r="2569" spans="4:4" customFormat="1" x14ac:dyDescent="0.25">
      <c r="D2569" s="10"/>
    </row>
    <row r="2570" spans="4:4" customFormat="1" x14ac:dyDescent="0.25">
      <c r="D2570" s="10"/>
    </row>
    <row r="2571" spans="4:4" customFormat="1" x14ac:dyDescent="0.25">
      <c r="D2571" s="10"/>
    </row>
    <row r="2572" spans="4:4" customFormat="1" x14ac:dyDescent="0.25">
      <c r="D2572" s="10"/>
    </row>
    <row r="2573" spans="4:4" customFormat="1" x14ac:dyDescent="0.25">
      <c r="D2573" s="10"/>
    </row>
    <row r="2574" spans="4:4" customFormat="1" x14ac:dyDescent="0.25">
      <c r="D2574" s="10"/>
    </row>
    <row r="2575" spans="4:4" customFormat="1" x14ac:dyDescent="0.25">
      <c r="D2575" s="10"/>
    </row>
    <row r="2576" spans="4:4" customFormat="1" x14ac:dyDescent="0.25">
      <c r="D2576" s="10"/>
    </row>
    <row r="2577" spans="4:4" customFormat="1" x14ac:dyDescent="0.25">
      <c r="D2577" s="10"/>
    </row>
    <row r="2578" spans="4:4" customFormat="1" x14ac:dyDescent="0.25">
      <c r="D2578" s="10"/>
    </row>
    <row r="2579" spans="4:4" customFormat="1" x14ac:dyDescent="0.25">
      <c r="D2579" s="10"/>
    </row>
    <row r="2580" spans="4:4" customFormat="1" x14ac:dyDescent="0.25">
      <c r="D2580" s="10"/>
    </row>
    <row r="2581" spans="4:4" customFormat="1" x14ac:dyDescent="0.25">
      <c r="D2581" s="10"/>
    </row>
    <row r="2582" spans="4:4" customFormat="1" x14ac:dyDescent="0.25">
      <c r="D2582" s="10"/>
    </row>
    <row r="2583" spans="4:4" customFormat="1" x14ac:dyDescent="0.25">
      <c r="D2583" s="10"/>
    </row>
    <row r="2584" spans="4:4" customFormat="1" x14ac:dyDescent="0.25">
      <c r="D2584" s="10"/>
    </row>
    <row r="2585" spans="4:4" customFormat="1" x14ac:dyDescent="0.25">
      <c r="D2585" s="10"/>
    </row>
    <row r="2586" spans="4:4" customFormat="1" x14ac:dyDescent="0.25">
      <c r="D2586" s="10"/>
    </row>
    <row r="2587" spans="4:4" customFormat="1" x14ac:dyDescent="0.25">
      <c r="D2587" s="10"/>
    </row>
    <row r="2588" spans="4:4" customFormat="1" x14ac:dyDescent="0.25">
      <c r="D2588" s="10"/>
    </row>
    <row r="2589" spans="4:4" customFormat="1" x14ac:dyDescent="0.25">
      <c r="D2589" s="10"/>
    </row>
    <row r="2590" spans="4:4" customFormat="1" x14ac:dyDescent="0.25">
      <c r="D2590" s="10"/>
    </row>
    <row r="2591" spans="4:4" customFormat="1" x14ac:dyDescent="0.25">
      <c r="D2591" s="10"/>
    </row>
    <row r="2592" spans="4:4" customFormat="1" x14ac:dyDescent="0.25">
      <c r="D2592" s="10"/>
    </row>
    <row r="2593" spans="4:4" customFormat="1" x14ac:dyDescent="0.25">
      <c r="D2593" s="10"/>
    </row>
    <row r="2594" spans="4:4" customFormat="1" x14ac:dyDescent="0.25">
      <c r="D2594" s="10"/>
    </row>
    <row r="2595" spans="4:4" customFormat="1" x14ac:dyDescent="0.25">
      <c r="D2595" s="10"/>
    </row>
    <row r="2596" spans="4:4" customFormat="1" x14ac:dyDescent="0.25">
      <c r="D2596" s="10"/>
    </row>
    <row r="2597" spans="4:4" customFormat="1" x14ac:dyDescent="0.25">
      <c r="D2597" s="10"/>
    </row>
    <row r="2598" spans="4:4" customFormat="1" x14ac:dyDescent="0.25">
      <c r="D2598" s="10"/>
    </row>
    <row r="2599" spans="4:4" customFormat="1" x14ac:dyDescent="0.25">
      <c r="D2599" s="10"/>
    </row>
    <row r="2600" spans="4:4" customFormat="1" x14ac:dyDescent="0.25">
      <c r="D2600" s="10"/>
    </row>
    <row r="2601" spans="4:4" customFormat="1" x14ac:dyDescent="0.25">
      <c r="D2601" s="10"/>
    </row>
    <row r="2602" spans="4:4" customFormat="1" x14ac:dyDescent="0.25">
      <c r="D2602" s="10"/>
    </row>
    <row r="2603" spans="4:4" customFormat="1" x14ac:dyDescent="0.25">
      <c r="D2603" s="10"/>
    </row>
    <row r="2604" spans="4:4" customFormat="1" x14ac:dyDescent="0.25">
      <c r="D2604" s="10"/>
    </row>
    <row r="2605" spans="4:4" customFormat="1" x14ac:dyDescent="0.25">
      <c r="D2605" s="10"/>
    </row>
    <row r="2606" spans="4:4" customFormat="1" x14ac:dyDescent="0.25">
      <c r="D2606" s="10"/>
    </row>
    <row r="2607" spans="4:4" customFormat="1" x14ac:dyDescent="0.25">
      <c r="D2607" s="10"/>
    </row>
    <row r="2608" spans="4:4" customFormat="1" x14ac:dyDescent="0.25">
      <c r="D2608" s="10"/>
    </row>
    <row r="2609" spans="4:4" customFormat="1" x14ac:dyDescent="0.25">
      <c r="D2609" s="10"/>
    </row>
    <row r="2610" spans="4:4" customFormat="1" x14ac:dyDescent="0.25">
      <c r="D2610" s="10"/>
    </row>
    <row r="2611" spans="4:4" customFormat="1" x14ac:dyDescent="0.25">
      <c r="D2611" s="10"/>
    </row>
    <row r="2612" spans="4:4" customFormat="1" x14ac:dyDescent="0.25">
      <c r="D2612" s="10"/>
    </row>
    <row r="2613" spans="4:4" customFormat="1" x14ac:dyDescent="0.25">
      <c r="D2613" s="10"/>
    </row>
    <row r="2614" spans="4:4" customFormat="1" x14ac:dyDescent="0.25">
      <c r="D2614" s="10"/>
    </row>
    <row r="2615" spans="4:4" customFormat="1" x14ac:dyDescent="0.25">
      <c r="D2615" s="10"/>
    </row>
    <row r="2616" spans="4:4" customFormat="1" x14ac:dyDescent="0.25">
      <c r="D2616" s="10"/>
    </row>
    <row r="2617" spans="4:4" customFormat="1" x14ac:dyDescent="0.25">
      <c r="D2617" s="10"/>
    </row>
    <row r="2618" spans="4:4" customFormat="1" x14ac:dyDescent="0.25">
      <c r="D2618" s="10"/>
    </row>
    <row r="2619" spans="4:4" customFormat="1" x14ac:dyDescent="0.25">
      <c r="D2619" s="10"/>
    </row>
    <row r="2620" spans="4:4" customFormat="1" x14ac:dyDescent="0.25">
      <c r="D2620" s="10"/>
    </row>
    <row r="2621" spans="4:4" customFormat="1" x14ac:dyDescent="0.25">
      <c r="D2621" s="10"/>
    </row>
    <row r="2622" spans="4:4" customFormat="1" x14ac:dyDescent="0.25">
      <c r="D2622" s="10"/>
    </row>
    <row r="2623" spans="4:4" customFormat="1" x14ac:dyDescent="0.25">
      <c r="D2623" s="10"/>
    </row>
    <row r="2624" spans="4:4" customFormat="1" x14ac:dyDescent="0.25">
      <c r="D2624" s="10"/>
    </row>
    <row r="2625" spans="4:4" customFormat="1" x14ac:dyDescent="0.25">
      <c r="D2625" s="10"/>
    </row>
    <row r="2626" spans="4:4" customFormat="1" x14ac:dyDescent="0.25">
      <c r="D2626" s="10"/>
    </row>
    <row r="2627" spans="4:4" customFormat="1" x14ac:dyDescent="0.25">
      <c r="D2627" s="10"/>
    </row>
    <row r="2628" spans="4:4" customFormat="1" x14ac:dyDescent="0.25">
      <c r="D2628" s="10"/>
    </row>
    <row r="2629" spans="4:4" customFormat="1" x14ac:dyDescent="0.25">
      <c r="D2629" s="10"/>
    </row>
    <row r="2630" spans="4:4" customFormat="1" x14ac:dyDescent="0.25">
      <c r="D2630" s="10"/>
    </row>
    <row r="2631" spans="4:4" customFormat="1" x14ac:dyDescent="0.25">
      <c r="D2631" s="10"/>
    </row>
    <row r="2632" spans="4:4" customFormat="1" x14ac:dyDescent="0.25">
      <c r="D2632" s="10"/>
    </row>
    <row r="2633" spans="4:4" customFormat="1" x14ac:dyDescent="0.25">
      <c r="D2633" s="10"/>
    </row>
    <row r="2634" spans="4:4" customFormat="1" x14ac:dyDescent="0.25">
      <c r="D2634" s="10"/>
    </row>
    <row r="2635" spans="4:4" customFormat="1" x14ac:dyDescent="0.25">
      <c r="D2635" s="10"/>
    </row>
    <row r="2636" spans="4:4" customFormat="1" x14ac:dyDescent="0.25">
      <c r="D2636" s="10"/>
    </row>
    <row r="2637" spans="4:4" customFormat="1" x14ac:dyDescent="0.25">
      <c r="D2637" s="10"/>
    </row>
    <row r="2638" spans="4:4" customFormat="1" x14ac:dyDescent="0.25">
      <c r="D2638" s="10"/>
    </row>
    <row r="2639" spans="4:4" customFormat="1" x14ac:dyDescent="0.25">
      <c r="D2639" s="10"/>
    </row>
    <row r="2640" spans="4:4" customFormat="1" x14ac:dyDescent="0.25">
      <c r="D2640" s="10"/>
    </row>
    <row r="2641" spans="4:4" customFormat="1" x14ac:dyDescent="0.25">
      <c r="D2641" s="10"/>
    </row>
    <row r="2642" spans="4:4" customFormat="1" x14ac:dyDescent="0.25">
      <c r="D2642" s="10"/>
    </row>
    <row r="2643" spans="4:4" customFormat="1" x14ac:dyDescent="0.25">
      <c r="D2643" s="10"/>
    </row>
    <row r="2644" spans="4:4" customFormat="1" x14ac:dyDescent="0.25">
      <c r="D2644" s="10"/>
    </row>
    <row r="2645" spans="4:4" customFormat="1" x14ac:dyDescent="0.25">
      <c r="D2645" s="10"/>
    </row>
    <row r="2646" spans="4:4" customFormat="1" x14ac:dyDescent="0.25">
      <c r="D2646" s="10"/>
    </row>
    <row r="2647" spans="4:4" customFormat="1" x14ac:dyDescent="0.25">
      <c r="D2647" s="10"/>
    </row>
    <row r="2648" spans="4:4" customFormat="1" x14ac:dyDescent="0.25">
      <c r="D2648" s="10"/>
    </row>
    <row r="2649" spans="4:4" customFormat="1" x14ac:dyDescent="0.25">
      <c r="D2649" s="10"/>
    </row>
    <row r="2650" spans="4:4" customFormat="1" x14ac:dyDescent="0.25">
      <c r="D2650" s="10"/>
    </row>
    <row r="2651" spans="4:4" customFormat="1" x14ac:dyDescent="0.25">
      <c r="D2651" s="10"/>
    </row>
    <row r="2652" spans="4:4" customFormat="1" x14ac:dyDescent="0.25">
      <c r="D2652" s="10"/>
    </row>
    <row r="2653" spans="4:4" customFormat="1" x14ac:dyDescent="0.25">
      <c r="D2653" s="10"/>
    </row>
    <row r="2654" spans="4:4" customFormat="1" x14ac:dyDescent="0.25">
      <c r="D2654" s="10"/>
    </row>
    <row r="2655" spans="4:4" customFormat="1" x14ac:dyDescent="0.25">
      <c r="D2655" s="10"/>
    </row>
    <row r="2656" spans="4:4" customFormat="1" x14ac:dyDescent="0.25">
      <c r="D2656" s="10"/>
    </row>
    <row r="2657" spans="4:4" customFormat="1" x14ac:dyDescent="0.25">
      <c r="D2657" s="10"/>
    </row>
    <row r="2658" spans="4:4" customFormat="1" x14ac:dyDescent="0.25">
      <c r="D2658" s="10"/>
    </row>
    <row r="2659" spans="4:4" customFormat="1" x14ac:dyDescent="0.25">
      <c r="D2659" s="10"/>
    </row>
    <row r="2660" spans="4:4" customFormat="1" x14ac:dyDescent="0.25">
      <c r="D2660" s="10"/>
    </row>
    <row r="2661" spans="4:4" customFormat="1" x14ac:dyDescent="0.25">
      <c r="D2661" s="10"/>
    </row>
    <row r="2662" spans="4:4" customFormat="1" x14ac:dyDescent="0.25">
      <c r="D2662" s="10"/>
    </row>
    <row r="2663" spans="4:4" customFormat="1" x14ac:dyDescent="0.25">
      <c r="D2663" s="10"/>
    </row>
    <row r="2664" spans="4:4" customFormat="1" x14ac:dyDescent="0.25">
      <c r="D2664" s="10"/>
    </row>
    <row r="2665" spans="4:4" customFormat="1" x14ac:dyDescent="0.25">
      <c r="D2665" s="10"/>
    </row>
    <row r="2666" spans="4:4" customFormat="1" x14ac:dyDescent="0.25">
      <c r="D2666" s="10"/>
    </row>
    <row r="2667" spans="4:4" customFormat="1" x14ac:dyDescent="0.25">
      <c r="D2667" s="10"/>
    </row>
    <row r="2668" spans="4:4" customFormat="1" x14ac:dyDescent="0.25">
      <c r="D2668" s="10"/>
    </row>
    <row r="2669" spans="4:4" customFormat="1" x14ac:dyDescent="0.25">
      <c r="D2669" s="10"/>
    </row>
    <row r="2670" spans="4:4" customFormat="1" x14ac:dyDescent="0.25">
      <c r="D2670" s="10"/>
    </row>
    <row r="2671" spans="4:4" customFormat="1" x14ac:dyDescent="0.25">
      <c r="D2671" s="10"/>
    </row>
    <row r="2672" spans="4:4" customFormat="1" x14ac:dyDescent="0.25">
      <c r="D2672" s="10"/>
    </row>
    <row r="2673" spans="4:4" customFormat="1" x14ac:dyDescent="0.25">
      <c r="D2673" s="10"/>
    </row>
    <row r="2674" spans="4:4" customFormat="1" x14ac:dyDescent="0.25">
      <c r="D2674" s="10"/>
    </row>
    <row r="2675" spans="4:4" customFormat="1" x14ac:dyDescent="0.25">
      <c r="D2675" s="10"/>
    </row>
    <row r="2676" spans="4:4" customFormat="1" x14ac:dyDescent="0.25">
      <c r="D2676" s="10"/>
    </row>
    <row r="2677" spans="4:4" customFormat="1" x14ac:dyDescent="0.25">
      <c r="D2677" s="10"/>
    </row>
    <row r="2678" spans="4:4" customFormat="1" x14ac:dyDescent="0.25">
      <c r="D2678" s="10"/>
    </row>
    <row r="2679" spans="4:4" customFormat="1" x14ac:dyDescent="0.25">
      <c r="D2679" s="10"/>
    </row>
    <row r="2680" spans="4:4" customFormat="1" x14ac:dyDescent="0.25">
      <c r="D2680" s="10"/>
    </row>
    <row r="2681" spans="4:4" customFormat="1" x14ac:dyDescent="0.25">
      <c r="D2681" s="10"/>
    </row>
    <row r="2682" spans="4:4" customFormat="1" x14ac:dyDescent="0.25">
      <c r="D2682" s="10"/>
    </row>
    <row r="2683" spans="4:4" customFormat="1" x14ac:dyDescent="0.25">
      <c r="D2683" s="10"/>
    </row>
    <row r="2684" spans="4:4" customFormat="1" x14ac:dyDescent="0.25">
      <c r="D2684" s="10"/>
    </row>
    <row r="2685" spans="4:4" customFormat="1" x14ac:dyDescent="0.25">
      <c r="D2685" s="10"/>
    </row>
    <row r="2686" spans="4:4" customFormat="1" x14ac:dyDescent="0.25">
      <c r="D2686" s="10"/>
    </row>
    <row r="2687" spans="4:4" customFormat="1" x14ac:dyDescent="0.25">
      <c r="D2687" s="10"/>
    </row>
    <row r="2688" spans="4:4" customFormat="1" x14ac:dyDescent="0.25">
      <c r="D2688" s="10"/>
    </row>
    <row r="2689" spans="4:4" customFormat="1" x14ac:dyDescent="0.25">
      <c r="D2689" s="10"/>
    </row>
    <row r="2690" spans="4:4" customFormat="1" x14ac:dyDescent="0.25">
      <c r="D2690" s="10"/>
    </row>
    <row r="2691" spans="4:4" customFormat="1" x14ac:dyDescent="0.25">
      <c r="D2691" s="10"/>
    </row>
    <row r="2692" spans="4:4" customFormat="1" x14ac:dyDescent="0.25">
      <c r="D2692" s="10"/>
    </row>
    <row r="2693" spans="4:4" customFormat="1" x14ac:dyDescent="0.25">
      <c r="D2693" s="10"/>
    </row>
    <row r="2694" spans="4:4" customFormat="1" x14ac:dyDescent="0.25">
      <c r="D2694" s="10"/>
    </row>
    <row r="2695" spans="4:4" customFormat="1" x14ac:dyDescent="0.25">
      <c r="D2695" s="10"/>
    </row>
    <row r="2696" spans="4:4" customFormat="1" x14ac:dyDescent="0.25">
      <c r="D2696" s="10"/>
    </row>
    <row r="2697" spans="4:4" customFormat="1" x14ac:dyDescent="0.25">
      <c r="D2697" s="10"/>
    </row>
    <row r="2698" spans="4:4" customFormat="1" x14ac:dyDescent="0.25">
      <c r="D2698" s="10"/>
    </row>
    <row r="2699" spans="4:4" customFormat="1" x14ac:dyDescent="0.25">
      <c r="D2699" s="10"/>
    </row>
    <row r="2700" spans="4:4" customFormat="1" x14ac:dyDescent="0.25">
      <c r="D2700" s="10"/>
    </row>
    <row r="2701" spans="4:4" customFormat="1" x14ac:dyDescent="0.25">
      <c r="D2701" s="10"/>
    </row>
    <row r="2702" spans="4:4" customFormat="1" x14ac:dyDescent="0.25">
      <c r="D2702" s="10"/>
    </row>
    <row r="2703" spans="4:4" customFormat="1" x14ac:dyDescent="0.25">
      <c r="D2703" s="10"/>
    </row>
    <row r="2704" spans="4:4" customFormat="1" x14ac:dyDescent="0.25">
      <c r="D2704" s="10"/>
    </row>
    <row r="2705" spans="4:4" customFormat="1" x14ac:dyDescent="0.25">
      <c r="D2705" s="10"/>
    </row>
    <row r="2706" spans="4:4" customFormat="1" x14ac:dyDescent="0.25">
      <c r="D2706" s="10"/>
    </row>
    <row r="2707" spans="4:4" customFormat="1" x14ac:dyDescent="0.25">
      <c r="D2707" s="10"/>
    </row>
    <row r="2708" spans="4:4" customFormat="1" x14ac:dyDescent="0.25">
      <c r="D2708" s="10"/>
    </row>
    <row r="2709" spans="4:4" customFormat="1" x14ac:dyDescent="0.25">
      <c r="D2709" s="10"/>
    </row>
    <row r="2710" spans="4:4" customFormat="1" x14ac:dyDescent="0.25">
      <c r="D2710" s="10"/>
    </row>
    <row r="2711" spans="4:4" customFormat="1" x14ac:dyDescent="0.25">
      <c r="D2711" s="10"/>
    </row>
    <row r="2712" spans="4:4" customFormat="1" x14ac:dyDescent="0.25">
      <c r="D2712" s="10"/>
    </row>
    <row r="2713" spans="4:4" customFormat="1" x14ac:dyDescent="0.25">
      <c r="D2713" s="10"/>
    </row>
    <row r="2714" spans="4:4" customFormat="1" x14ac:dyDescent="0.25">
      <c r="D2714" s="10"/>
    </row>
    <row r="2715" spans="4:4" customFormat="1" x14ac:dyDescent="0.25">
      <c r="D2715" s="10"/>
    </row>
    <row r="2716" spans="4:4" customFormat="1" x14ac:dyDescent="0.25">
      <c r="D2716" s="10"/>
    </row>
    <row r="2717" spans="4:4" customFormat="1" x14ac:dyDescent="0.25">
      <c r="D2717" s="10"/>
    </row>
    <row r="2718" spans="4:4" customFormat="1" x14ac:dyDescent="0.25">
      <c r="D2718" s="10"/>
    </row>
    <row r="2719" spans="4:4" customFormat="1" x14ac:dyDescent="0.25">
      <c r="D2719" s="10"/>
    </row>
    <row r="2720" spans="4:4" customFormat="1" x14ac:dyDescent="0.25">
      <c r="D2720" s="10"/>
    </row>
    <row r="2721" spans="4:4" customFormat="1" x14ac:dyDescent="0.25">
      <c r="D2721" s="10"/>
    </row>
    <row r="2722" spans="4:4" customFormat="1" x14ac:dyDescent="0.25">
      <c r="D2722" s="10"/>
    </row>
    <row r="2723" spans="4:4" customFormat="1" x14ac:dyDescent="0.25">
      <c r="D2723" s="10"/>
    </row>
    <row r="2724" spans="4:4" customFormat="1" x14ac:dyDescent="0.25">
      <c r="D2724" s="10"/>
    </row>
    <row r="2725" spans="4:4" customFormat="1" x14ac:dyDescent="0.25">
      <c r="D2725" s="10"/>
    </row>
    <row r="2726" spans="4:4" customFormat="1" x14ac:dyDescent="0.25">
      <c r="D2726" s="10"/>
    </row>
    <row r="2727" spans="4:4" customFormat="1" x14ac:dyDescent="0.25">
      <c r="D2727" s="10"/>
    </row>
    <row r="2728" spans="4:4" customFormat="1" x14ac:dyDescent="0.25">
      <c r="D2728" s="10"/>
    </row>
    <row r="2729" spans="4:4" customFormat="1" x14ac:dyDescent="0.25">
      <c r="D2729" s="10"/>
    </row>
    <row r="2730" spans="4:4" customFormat="1" x14ac:dyDescent="0.25">
      <c r="D2730" s="10"/>
    </row>
    <row r="2731" spans="4:4" customFormat="1" x14ac:dyDescent="0.25">
      <c r="D2731" s="10"/>
    </row>
    <row r="2732" spans="4:4" customFormat="1" x14ac:dyDescent="0.25">
      <c r="D2732" s="10"/>
    </row>
    <row r="2733" spans="4:4" customFormat="1" x14ac:dyDescent="0.25">
      <c r="D2733" s="10"/>
    </row>
    <row r="2734" spans="4:4" customFormat="1" x14ac:dyDescent="0.25">
      <c r="D2734" s="10"/>
    </row>
    <row r="2735" spans="4:4" customFormat="1" x14ac:dyDescent="0.25">
      <c r="D2735" s="10"/>
    </row>
    <row r="2736" spans="4:4" customFormat="1" x14ac:dyDescent="0.25">
      <c r="D2736" s="10"/>
    </row>
    <row r="2737" spans="4:4" customFormat="1" x14ac:dyDescent="0.25">
      <c r="D2737" s="10"/>
    </row>
    <row r="2738" spans="4:4" customFormat="1" x14ac:dyDescent="0.25">
      <c r="D2738" s="10"/>
    </row>
    <row r="2739" spans="4:4" customFormat="1" x14ac:dyDescent="0.25">
      <c r="D2739" s="10"/>
    </row>
    <row r="2740" spans="4:4" customFormat="1" x14ac:dyDescent="0.25">
      <c r="D2740" s="10"/>
    </row>
    <row r="2741" spans="4:4" customFormat="1" x14ac:dyDescent="0.25">
      <c r="D2741" s="10"/>
    </row>
    <row r="2742" spans="4:4" customFormat="1" x14ac:dyDescent="0.25">
      <c r="D2742" s="10"/>
    </row>
    <row r="2743" spans="4:4" customFormat="1" x14ac:dyDescent="0.25">
      <c r="D2743" s="10"/>
    </row>
    <row r="2744" spans="4:4" customFormat="1" x14ac:dyDescent="0.25">
      <c r="D2744" s="10"/>
    </row>
    <row r="2745" spans="4:4" customFormat="1" x14ac:dyDescent="0.25">
      <c r="D2745" s="10"/>
    </row>
    <row r="2746" spans="4:4" customFormat="1" x14ac:dyDescent="0.25">
      <c r="D2746" s="10"/>
    </row>
    <row r="2747" spans="4:4" customFormat="1" x14ac:dyDescent="0.25">
      <c r="D2747" s="10"/>
    </row>
    <row r="2748" spans="4:4" customFormat="1" x14ac:dyDescent="0.25">
      <c r="D2748" s="10"/>
    </row>
    <row r="2749" spans="4:4" customFormat="1" x14ac:dyDescent="0.25">
      <c r="D2749" s="10"/>
    </row>
    <row r="2750" spans="4:4" customFormat="1" x14ac:dyDescent="0.25">
      <c r="D2750" s="10"/>
    </row>
    <row r="2751" spans="4:4" customFormat="1" x14ac:dyDescent="0.25">
      <c r="D2751" s="10"/>
    </row>
    <row r="2752" spans="4:4" customFormat="1" x14ac:dyDescent="0.25">
      <c r="D2752" s="10"/>
    </row>
    <row r="2753" spans="4:4" customFormat="1" x14ac:dyDescent="0.25">
      <c r="D2753" s="10"/>
    </row>
    <row r="2754" spans="4:4" customFormat="1" x14ac:dyDescent="0.25">
      <c r="D2754" s="10"/>
    </row>
    <row r="2755" spans="4:4" customFormat="1" x14ac:dyDescent="0.25">
      <c r="D2755" s="10"/>
    </row>
    <row r="2756" spans="4:4" customFormat="1" x14ac:dyDescent="0.25">
      <c r="D2756" s="10"/>
    </row>
    <row r="2757" spans="4:4" customFormat="1" x14ac:dyDescent="0.25">
      <c r="D2757" s="10"/>
    </row>
    <row r="2758" spans="4:4" customFormat="1" x14ac:dyDescent="0.25">
      <c r="D2758" s="10"/>
    </row>
    <row r="2759" spans="4:4" customFormat="1" x14ac:dyDescent="0.25">
      <c r="D2759" s="10"/>
    </row>
    <row r="2760" spans="4:4" customFormat="1" x14ac:dyDescent="0.25">
      <c r="D2760" s="10"/>
    </row>
    <row r="2761" spans="4:4" customFormat="1" x14ac:dyDescent="0.25">
      <c r="D2761" s="10"/>
    </row>
    <row r="2762" spans="4:4" customFormat="1" x14ac:dyDescent="0.25">
      <c r="D2762" s="10"/>
    </row>
    <row r="2763" spans="4:4" customFormat="1" x14ac:dyDescent="0.25">
      <c r="D2763" s="10"/>
    </row>
    <row r="2764" spans="4:4" customFormat="1" x14ac:dyDescent="0.25">
      <c r="D2764" s="10"/>
    </row>
    <row r="2765" spans="4:4" customFormat="1" x14ac:dyDescent="0.25">
      <c r="D2765" s="10"/>
    </row>
    <row r="2766" spans="4:4" customFormat="1" x14ac:dyDescent="0.25">
      <c r="D2766" s="10"/>
    </row>
    <row r="2767" spans="4:4" customFormat="1" x14ac:dyDescent="0.25">
      <c r="D2767" s="10"/>
    </row>
    <row r="2768" spans="4:4" customFormat="1" x14ac:dyDescent="0.25">
      <c r="D2768" s="10"/>
    </row>
    <row r="2769" spans="4:4" customFormat="1" x14ac:dyDescent="0.25">
      <c r="D2769" s="10"/>
    </row>
    <row r="2770" spans="4:4" customFormat="1" x14ac:dyDescent="0.25">
      <c r="D2770" s="10"/>
    </row>
    <row r="2771" spans="4:4" customFormat="1" x14ac:dyDescent="0.25">
      <c r="D2771" s="10"/>
    </row>
    <row r="2772" spans="4:4" customFormat="1" x14ac:dyDescent="0.25">
      <c r="D2772" s="10"/>
    </row>
    <row r="2773" spans="4:4" customFormat="1" x14ac:dyDescent="0.25">
      <c r="D2773" s="10"/>
    </row>
    <row r="2774" spans="4:4" customFormat="1" x14ac:dyDescent="0.25">
      <c r="D2774" s="10"/>
    </row>
    <row r="2775" spans="4:4" customFormat="1" x14ac:dyDescent="0.25">
      <c r="D2775" s="10"/>
    </row>
    <row r="2776" spans="4:4" customFormat="1" x14ac:dyDescent="0.25">
      <c r="D2776" s="10"/>
    </row>
    <row r="2777" spans="4:4" customFormat="1" x14ac:dyDescent="0.25">
      <c r="D2777" s="10"/>
    </row>
    <row r="2778" spans="4:4" customFormat="1" x14ac:dyDescent="0.25">
      <c r="D2778" s="10"/>
    </row>
    <row r="2779" spans="4:4" customFormat="1" x14ac:dyDescent="0.25">
      <c r="D2779" s="10"/>
    </row>
    <row r="2780" spans="4:4" customFormat="1" x14ac:dyDescent="0.25">
      <c r="D2780" s="10"/>
    </row>
    <row r="2781" spans="4:4" customFormat="1" x14ac:dyDescent="0.25">
      <c r="D2781" s="10"/>
    </row>
    <row r="2782" spans="4:4" customFormat="1" x14ac:dyDescent="0.25">
      <c r="D2782" s="10"/>
    </row>
    <row r="2783" spans="4:4" customFormat="1" x14ac:dyDescent="0.25">
      <c r="D2783" s="10"/>
    </row>
    <row r="2784" spans="4:4" customFormat="1" x14ac:dyDescent="0.25">
      <c r="D2784" s="10"/>
    </row>
    <row r="2785" spans="4:4" customFormat="1" x14ac:dyDescent="0.25">
      <c r="D2785" s="10"/>
    </row>
    <row r="2786" spans="4:4" customFormat="1" x14ac:dyDescent="0.25">
      <c r="D2786" s="10"/>
    </row>
    <row r="2787" spans="4:4" customFormat="1" x14ac:dyDescent="0.25">
      <c r="D2787" s="10"/>
    </row>
    <row r="2788" spans="4:4" customFormat="1" x14ac:dyDescent="0.25">
      <c r="D2788" s="10"/>
    </row>
    <row r="2789" spans="4:4" customFormat="1" x14ac:dyDescent="0.25">
      <c r="D2789" s="10"/>
    </row>
    <row r="2790" spans="4:4" customFormat="1" x14ac:dyDescent="0.25">
      <c r="D2790" s="10"/>
    </row>
    <row r="2791" spans="4:4" customFormat="1" x14ac:dyDescent="0.25">
      <c r="D2791" s="10"/>
    </row>
    <row r="2792" spans="4:4" customFormat="1" x14ac:dyDescent="0.25">
      <c r="D2792" s="10"/>
    </row>
    <row r="2793" spans="4:4" customFormat="1" x14ac:dyDescent="0.25">
      <c r="D2793" s="10"/>
    </row>
    <row r="2794" spans="4:4" customFormat="1" x14ac:dyDescent="0.25">
      <c r="D2794" s="10"/>
    </row>
    <row r="2795" spans="4:4" customFormat="1" x14ac:dyDescent="0.25">
      <c r="D2795" s="10"/>
    </row>
    <row r="2796" spans="4:4" customFormat="1" x14ac:dyDescent="0.25">
      <c r="D2796" s="10"/>
    </row>
    <row r="2797" spans="4:4" customFormat="1" x14ac:dyDescent="0.25">
      <c r="D2797" s="10"/>
    </row>
    <row r="2798" spans="4:4" customFormat="1" x14ac:dyDescent="0.25">
      <c r="D2798" s="10"/>
    </row>
    <row r="2799" spans="4:4" customFormat="1" x14ac:dyDescent="0.25">
      <c r="D2799" s="10"/>
    </row>
    <row r="2800" spans="4:4" customFormat="1" x14ac:dyDescent="0.25">
      <c r="D2800" s="10"/>
    </row>
    <row r="2801" spans="4:4" customFormat="1" x14ac:dyDescent="0.25">
      <c r="D2801" s="10"/>
    </row>
    <row r="2802" spans="4:4" customFormat="1" x14ac:dyDescent="0.25">
      <c r="D2802" s="10"/>
    </row>
    <row r="2803" spans="4:4" customFormat="1" x14ac:dyDescent="0.25">
      <c r="D2803" s="10"/>
    </row>
    <row r="2804" spans="4:4" customFormat="1" x14ac:dyDescent="0.25">
      <c r="D2804" s="10"/>
    </row>
    <row r="2805" spans="4:4" customFormat="1" x14ac:dyDescent="0.25">
      <c r="D2805" s="10"/>
    </row>
    <row r="2806" spans="4:4" customFormat="1" x14ac:dyDescent="0.25">
      <c r="D2806" s="10"/>
    </row>
    <row r="2807" spans="4:4" customFormat="1" x14ac:dyDescent="0.25">
      <c r="D2807" s="10"/>
    </row>
    <row r="2808" spans="4:4" customFormat="1" x14ac:dyDescent="0.25">
      <c r="D2808" s="10"/>
    </row>
    <row r="2809" spans="4:4" customFormat="1" x14ac:dyDescent="0.25">
      <c r="D2809" s="10"/>
    </row>
    <row r="2810" spans="4:4" customFormat="1" x14ac:dyDescent="0.25">
      <c r="D2810" s="10"/>
    </row>
    <row r="2811" spans="4:4" customFormat="1" x14ac:dyDescent="0.25">
      <c r="D2811" s="10"/>
    </row>
    <row r="2812" spans="4:4" customFormat="1" x14ac:dyDescent="0.25">
      <c r="D2812" s="10"/>
    </row>
    <row r="2813" spans="4:4" customFormat="1" x14ac:dyDescent="0.25">
      <c r="D2813" s="10"/>
    </row>
    <row r="2814" spans="4:4" customFormat="1" x14ac:dyDescent="0.25">
      <c r="D2814" s="10"/>
    </row>
    <row r="2815" spans="4:4" customFormat="1" x14ac:dyDescent="0.25">
      <c r="D2815" s="10"/>
    </row>
    <row r="2816" spans="4:4" customFormat="1" x14ac:dyDescent="0.25">
      <c r="D2816" s="10"/>
    </row>
    <row r="2817" spans="4:4" customFormat="1" x14ac:dyDescent="0.25">
      <c r="D2817" s="10"/>
    </row>
    <row r="2818" spans="4:4" customFormat="1" x14ac:dyDescent="0.25">
      <c r="D2818" s="10"/>
    </row>
    <row r="2819" spans="4:4" customFormat="1" x14ac:dyDescent="0.25">
      <c r="D2819" s="10"/>
    </row>
    <row r="2820" spans="4:4" customFormat="1" x14ac:dyDescent="0.25">
      <c r="D2820" s="10"/>
    </row>
    <row r="2821" spans="4:4" customFormat="1" x14ac:dyDescent="0.25">
      <c r="D2821" s="10"/>
    </row>
    <row r="2822" spans="4:4" customFormat="1" x14ac:dyDescent="0.25">
      <c r="D2822" s="10"/>
    </row>
    <row r="2823" spans="4:4" customFormat="1" x14ac:dyDescent="0.25">
      <c r="D2823" s="10"/>
    </row>
    <row r="2824" spans="4:4" customFormat="1" x14ac:dyDescent="0.25">
      <c r="D2824" s="10"/>
    </row>
    <row r="2825" spans="4:4" customFormat="1" x14ac:dyDescent="0.25">
      <c r="D2825" s="10"/>
    </row>
    <row r="2826" spans="4:4" customFormat="1" x14ac:dyDescent="0.25">
      <c r="D2826" s="10"/>
    </row>
    <row r="2827" spans="4:4" customFormat="1" x14ac:dyDescent="0.25">
      <c r="D2827" s="10"/>
    </row>
    <row r="2828" spans="4:4" customFormat="1" x14ac:dyDescent="0.25">
      <c r="D2828" s="10"/>
    </row>
    <row r="2829" spans="4:4" customFormat="1" x14ac:dyDescent="0.25">
      <c r="D2829" s="10"/>
    </row>
    <row r="2830" spans="4:4" customFormat="1" x14ac:dyDescent="0.25">
      <c r="D2830" s="10"/>
    </row>
    <row r="2831" spans="4:4" customFormat="1" x14ac:dyDescent="0.25">
      <c r="D2831" s="10"/>
    </row>
    <row r="2832" spans="4:4" customFormat="1" x14ac:dyDescent="0.25">
      <c r="D2832" s="10"/>
    </row>
    <row r="2833" spans="4:4" customFormat="1" x14ac:dyDescent="0.25">
      <c r="D2833" s="10"/>
    </row>
    <row r="2834" spans="4:4" customFormat="1" x14ac:dyDescent="0.25">
      <c r="D2834" s="10"/>
    </row>
    <row r="2835" spans="4:4" customFormat="1" x14ac:dyDescent="0.25">
      <c r="D2835" s="10"/>
    </row>
    <row r="2836" spans="4:4" customFormat="1" x14ac:dyDescent="0.25">
      <c r="D2836" s="10"/>
    </row>
    <row r="2837" spans="4:4" customFormat="1" x14ac:dyDescent="0.25">
      <c r="D2837" s="10"/>
    </row>
    <row r="2838" spans="4:4" customFormat="1" x14ac:dyDescent="0.25">
      <c r="D2838" s="10"/>
    </row>
    <row r="2839" spans="4:4" customFormat="1" x14ac:dyDescent="0.25">
      <c r="D2839" s="10"/>
    </row>
    <row r="2840" spans="4:4" customFormat="1" x14ac:dyDescent="0.25">
      <c r="D2840" s="10"/>
    </row>
    <row r="2841" spans="4:4" customFormat="1" x14ac:dyDescent="0.25">
      <c r="D2841" s="10"/>
    </row>
    <row r="2842" spans="4:4" customFormat="1" x14ac:dyDescent="0.25">
      <c r="D2842" s="10"/>
    </row>
    <row r="2843" spans="4:4" customFormat="1" x14ac:dyDescent="0.25">
      <c r="D2843" s="10"/>
    </row>
    <row r="2844" spans="4:4" customFormat="1" x14ac:dyDescent="0.25">
      <c r="D2844" s="10"/>
    </row>
    <row r="2845" spans="4:4" customFormat="1" x14ac:dyDescent="0.25">
      <c r="D2845" s="10"/>
    </row>
    <row r="2846" spans="4:4" customFormat="1" x14ac:dyDescent="0.25">
      <c r="D2846" s="10"/>
    </row>
    <row r="2847" spans="4:4" customFormat="1" x14ac:dyDescent="0.25">
      <c r="D2847" s="10"/>
    </row>
    <row r="2848" spans="4:4" customFormat="1" x14ac:dyDescent="0.25">
      <c r="D2848" s="10"/>
    </row>
    <row r="2849" spans="4:4" customFormat="1" x14ac:dyDescent="0.25">
      <c r="D2849" s="10"/>
    </row>
    <row r="2850" spans="4:4" customFormat="1" x14ac:dyDescent="0.25">
      <c r="D2850" s="10"/>
    </row>
    <row r="2851" spans="4:4" customFormat="1" x14ac:dyDescent="0.25">
      <c r="D2851" s="10"/>
    </row>
    <row r="2852" spans="4:4" customFormat="1" x14ac:dyDescent="0.25">
      <c r="D2852" s="10"/>
    </row>
    <row r="2853" spans="4:4" customFormat="1" x14ac:dyDescent="0.25">
      <c r="D2853" s="10"/>
    </row>
    <row r="2854" spans="4:4" customFormat="1" x14ac:dyDescent="0.25">
      <c r="D2854" s="10"/>
    </row>
    <row r="2855" spans="4:4" customFormat="1" x14ac:dyDescent="0.25">
      <c r="D2855" s="10"/>
    </row>
    <row r="2856" spans="4:4" customFormat="1" x14ac:dyDescent="0.25">
      <c r="D2856" s="10"/>
    </row>
    <row r="2857" spans="4:4" customFormat="1" x14ac:dyDescent="0.25">
      <c r="D2857" s="10"/>
    </row>
    <row r="2858" spans="4:4" customFormat="1" x14ac:dyDescent="0.25">
      <c r="D2858" s="10"/>
    </row>
    <row r="2859" spans="4:4" customFormat="1" x14ac:dyDescent="0.25">
      <c r="D2859" s="10"/>
    </row>
    <row r="2860" spans="4:4" customFormat="1" x14ac:dyDescent="0.25">
      <c r="D2860" s="10"/>
    </row>
    <row r="2861" spans="4:4" customFormat="1" x14ac:dyDescent="0.25">
      <c r="D2861" s="10"/>
    </row>
    <row r="2862" spans="4:4" customFormat="1" x14ac:dyDescent="0.25">
      <c r="D2862" s="10"/>
    </row>
    <row r="2863" spans="4:4" customFormat="1" x14ac:dyDescent="0.25">
      <c r="D2863" s="10"/>
    </row>
    <row r="2864" spans="4:4" customFormat="1" x14ac:dyDescent="0.25">
      <c r="D2864" s="10"/>
    </row>
    <row r="2865" spans="4:4" customFormat="1" x14ac:dyDescent="0.25">
      <c r="D2865" s="10"/>
    </row>
    <row r="2866" spans="4:4" customFormat="1" x14ac:dyDescent="0.25">
      <c r="D2866" s="10"/>
    </row>
    <row r="2867" spans="4:4" customFormat="1" x14ac:dyDescent="0.25">
      <c r="D2867" s="10"/>
    </row>
    <row r="2868" spans="4:4" customFormat="1" x14ac:dyDescent="0.25">
      <c r="D2868" s="10"/>
    </row>
    <row r="2869" spans="4:4" customFormat="1" x14ac:dyDescent="0.25">
      <c r="D2869" s="10"/>
    </row>
    <row r="2870" spans="4:4" customFormat="1" x14ac:dyDescent="0.25">
      <c r="D2870" s="10"/>
    </row>
    <row r="2871" spans="4:4" customFormat="1" x14ac:dyDescent="0.25">
      <c r="D2871" s="10"/>
    </row>
    <row r="2872" spans="4:4" customFormat="1" x14ac:dyDescent="0.25">
      <c r="D2872" s="10"/>
    </row>
    <row r="2873" spans="4:4" customFormat="1" x14ac:dyDescent="0.25">
      <c r="D2873" s="10"/>
    </row>
    <row r="2874" spans="4:4" customFormat="1" x14ac:dyDescent="0.25">
      <c r="D2874" s="10"/>
    </row>
    <row r="2875" spans="4:4" customFormat="1" x14ac:dyDescent="0.25">
      <c r="D2875" s="10"/>
    </row>
    <row r="2876" spans="4:4" customFormat="1" x14ac:dyDescent="0.25">
      <c r="D2876" s="10"/>
    </row>
    <row r="2877" spans="4:4" customFormat="1" x14ac:dyDescent="0.25">
      <c r="D2877" s="10"/>
    </row>
    <row r="2878" spans="4:4" customFormat="1" x14ac:dyDescent="0.25">
      <c r="D2878" s="10"/>
    </row>
    <row r="2879" spans="4:4" customFormat="1" x14ac:dyDescent="0.25">
      <c r="D2879" s="10"/>
    </row>
    <row r="2880" spans="4:4" customFormat="1" x14ac:dyDescent="0.25">
      <c r="D2880" s="10"/>
    </row>
    <row r="2881" spans="4:4" customFormat="1" x14ac:dyDescent="0.25">
      <c r="D2881" s="10"/>
    </row>
    <row r="2882" spans="4:4" customFormat="1" x14ac:dyDescent="0.25">
      <c r="D2882" s="10"/>
    </row>
    <row r="2883" spans="4:4" customFormat="1" x14ac:dyDescent="0.25">
      <c r="D2883" s="10"/>
    </row>
    <row r="2884" spans="4:4" customFormat="1" x14ac:dyDescent="0.25">
      <c r="D2884" s="10"/>
    </row>
    <row r="2885" spans="4:4" customFormat="1" x14ac:dyDescent="0.25">
      <c r="D2885" s="10"/>
    </row>
    <row r="2886" spans="4:4" customFormat="1" x14ac:dyDescent="0.25">
      <c r="D2886" s="10"/>
    </row>
    <row r="2887" spans="4:4" customFormat="1" x14ac:dyDescent="0.25">
      <c r="D2887" s="10"/>
    </row>
    <row r="2888" spans="4:4" customFormat="1" x14ac:dyDescent="0.25">
      <c r="D2888" s="10"/>
    </row>
    <row r="2889" spans="4:4" customFormat="1" x14ac:dyDescent="0.25">
      <c r="D2889" s="10"/>
    </row>
    <row r="2890" spans="4:4" customFormat="1" x14ac:dyDescent="0.25">
      <c r="D2890" s="10"/>
    </row>
    <row r="2891" spans="4:4" customFormat="1" x14ac:dyDescent="0.25">
      <c r="D2891" s="10"/>
    </row>
    <row r="2892" spans="4:4" customFormat="1" x14ac:dyDescent="0.25">
      <c r="D2892" s="10"/>
    </row>
    <row r="2893" spans="4:4" customFormat="1" x14ac:dyDescent="0.25">
      <c r="D2893" s="10"/>
    </row>
    <row r="2894" spans="4:4" customFormat="1" x14ac:dyDescent="0.25">
      <c r="D2894" s="10"/>
    </row>
    <row r="2895" spans="4:4" customFormat="1" x14ac:dyDescent="0.25">
      <c r="D2895" s="10"/>
    </row>
    <row r="2896" spans="4:4" customFormat="1" x14ac:dyDescent="0.25">
      <c r="D2896" s="10"/>
    </row>
    <row r="2897" spans="4:4" customFormat="1" x14ac:dyDescent="0.25">
      <c r="D2897" s="10"/>
    </row>
    <row r="2898" spans="4:4" customFormat="1" x14ac:dyDescent="0.25">
      <c r="D2898" s="10"/>
    </row>
    <row r="2899" spans="4:4" customFormat="1" x14ac:dyDescent="0.25">
      <c r="D2899" s="10"/>
    </row>
    <row r="2900" spans="4:4" customFormat="1" x14ac:dyDescent="0.25">
      <c r="D2900" s="10"/>
    </row>
    <row r="2901" spans="4:4" customFormat="1" x14ac:dyDescent="0.25">
      <c r="D2901" s="10"/>
    </row>
    <row r="2902" spans="4:4" customFormat="1" x14ac:dyDescent="0.25">
      <c r="D2902" s="10"/>
    </row>
    <row r="2903" spans="4:4" customFormat="1" x14ac:dyDescent="0.25">
      <c r="D2903" s="10"/>
    </row>
    <row r="2904" spans="4:4" customFormat="1" x14ac:dyDescent="0.25">
      <c r="D2904" s="10"/>
    </row>
    <row r="2905" spans="4:4" customFormat="1" x14ac:dyDescent="0.25">
      <c r="D2905" s="10"/>
    </row>
    <row r="2906" spans="4:4" customFormat="1" x14ac:dyDescent="0.25">
      <c r="D2906" s="10"/>
    </row>
    <row r="2907" spans="4:4" customFormat="1" x14ac:dyDescent="0.25">
      <c r="D2907" s="10"/>
    </row>
    <row r="2908" spans="4:4" customFormat="1" x14ac:dyDescent="0.25">
      <c r="D2908" s="10"/>
    </row>
    <row r="2909" spans="4:4" customFormat="1" x14ac:dyDescent="0.25">
      <c r="D2909" s="10"/>
    </row>
    <row r="2910" spans="4:4" customFormat="1" x14ac:dyDescent="0.25">
      <c r="D2910" s="10"/>
    </row>
    <row r="2911" spans="4:4" customFormat="1" x14ac:dyDescent="0.25">
      <c r="D2911" s="10"/>
    </row>
    <row r="2912" spans="4:4" customFormat="1" x14ac:dyDescent="0.25">
      <c r="D2912" s="10"/>
    </row>
    <row r="2913" spans="4:4" customFormat="1" x14ac:dyDescent="0.25">
      <c r="D2913" s="10"/>
    </row>
    <row r="2914" spans="4:4" customFormat="1" x14ac:dyDescent="0.25">
      <c r="D2914" s="10"/>
    </row>
    <row r="2915" spans="4:4" customFormat="1" x14ac:dyDescent="0.25">
      <c r="D2915" s="10"/>
    </row>
    <row r="2916" spans="4:4" customFormat="1" x14ac:dyDescent="0.25">
      <c r="D2916" s="10"/>
    </row>
    <row r="2917" spans="4:4" customFormat="1" x14ac:dyDescent="0.25">
      <c r="D2917" s="10"/>
    </row>
    <row r="2918" spans="4:4" customFormat="1" x14ac:dyDescent="0.25">
      <c r="D2918" s="10"/>
    </row>
    <row r="2919" spans="4:4" customFormat="1" x14ac:dyDescent="0.25">
      <c r="D2919" s="10"/>
    </row>
    <row r="2920" spans="4:4" customFormat="1" x14ac:dyDescent="0.25">
      <c r="D2920" s="10"/>
    </row>
    <row r="2921" spans="4:4" customFormat="1" x14ac:dyDescent="0.25">
      <c r="D2921" s="10"/>
    </row>
    <row r="2922" spans="4:4" customFormat="1" x14ac:dyDescent="0.25">
      <c r="D2922" s="10"/>
    </row>
    <row r="2923" spans="4:4" customFormat="1" x14ac:dyDescent="0.25">
      <c r="D2923" s="10"/>
    </row>
    <row r="2924" spans="4:4" customFormat="1" x14ac:dyDescent="0.25">
      <c r="D2924" s="10"/>
    </row>
    <row r="2925" spans="4:4" customFormat="1" x14ac:dyDescent="0.25">
      <c r="D2925" s="10"/>
    </row>
    <row r="2926" spans="4:4" customFormat="1" x14ac:dyDescent="0.25">
      <c r="D2926" s="10"/>
    </row>
    <row r="2927" spans="4:4" customFormat="1" x14ac:dyDescent="0.25">
      <c r="D2927" s="10"/>
    </row>
    <row r="2928" spans="4:4" customFormat="1" x14ac:dyDescent="0.25">
      <c r="D2928" s="10"/>
    </row>
    <row r="2929" spans="4:4" customFormat="1" x14ac:dyDescent="0.25">
      <c r="D2929" s="10"/>
    </row>
    <row r="2930" spans="4:4" customFormat="1" x14ac:dyDescent="0.25">
      <c r="D2930" s="10"/>
    </row>
    <row r="2931" spans="4:4" customFormat="1" x14ac:dyDescent="0.25">
      <c r="D2931" s="10"/>
    </row>
    <row r="2932" spans="4:4" customFormat="1" x14ac:dyDescent="0.25">
      <c r="D2932" s="10"/>
    </row>
    <row r="2933" spans="4:4" customFormat="1" x14ac:dyDescent="0.25">
      <c r="D2933" s="10"/>
    </row>
    <row r="2934" spans="4:4" customFormat="1" x14ac:dyDescent="0.25">
      <c r="D2934" s="10"/>
    </row>
    <row r="2935" spans="4:4" customFormat="1" x14ac:dyDescent="0.25">
      <c r="D2935" s="10"/>
    </row>
    <row r="2936" spans="4:4" customFormat="1" x14ac:dyDescent="0.25">
      <c r="D2936" s="10"/>
    </row>
    <row r="2937" spans="4:4" customFormat="1" x14ac:dyDescent="0.25">
      <c r="D2937" s="10"/>
    </row>
    <row r="2938" spans="4:4" customFormat="1" x14ac:dyDescent="0.25">
      <c r="D2938" s="10"/>
    </row>
    <row r="2939" spans="4:4" customFormat="1" x14ac:dyDescent="0.25">
      <c r="D2939" s="10"/>
    </row>
    <row r="2940" spans="4:4" customFormat="1" x14ac:dyDescent="0.25">
      <c r="D2940" s="10"/>
    </row>
    <row r="2941" spans="4:4" customFormat="1" x14ac:dyDescent="0.25">
      <c r="D2941" s="10"/>
    </row>
    <row r="2942" spans="4:4" customFormat="1" x14ac:dyDescent="0.25">
      <c r="D2942" s="10"/>
    </row>
    <row r="2943" spans="4:4" customFormat="1" x14ac:dyDescent="0.25">
      <c r="D2943" s="10"/>
    </row>
    <row r="2944" spans="4:4" customFormat="1" x14ac:dyDescent="0.25">
      <c r="D2944" s="10"/>
    </row>
    <row r="2945" spans="4:4" customFormat="1" x14ac:dyDescent="0.25">
      <c r="D2945" s="10"/>
    </row>
    <row r="2946" spans="4:4" customFormat="1" x14ac:dyDescent="0.25">
      <c r="D2946" s="10"/>
    </row>
    <row r="2947" spans="4:4" customFormat="1" x14ac:dyDescent="0.25">
      <c r="D2947" s="10"/>
    </row>
    <row r="2948" spans="4:4" customFormat="1" x14ac:dyDescent="0.25">
      <c r="D2948" s="10"/>
    </row>
    <row r="2949" spans="4:4" customFormat="1" x14ac:dyDescent="0.25">
      <c r="D2949" s="10"/>
    </row>
    <row r="2950" spans="4:4" customFormat="1" x14ac:dyDescent="0.25">
      <c r="D2950" s="10"/>
    </row>
    <row r="2951" spans="4:4" customFormat="1" x14ac:dyDescent="0.25">
      <c r="D2951" s="10"/>
    </row>
    <row r="2952" spans="4:4" customFormat="1" x14ac:dyDescent="0.25">
      <c r="D2952" s="10"/>
    </row>
    <row r="2953" spans="4:4" customFormat="1" x14ac:dyDescent="0.25">
      <c r="D2953" s="10"/>
    </row>
    <row r="2954" spans="4:4" customFormat="1" x14ac:dyDescent="0.25">
      <c r="D2954" s="10"/>
    </row>
    <row r="2955" spans="4:4" customFormat="1" x14ac:dyDescent="0.25">
      <c r="D2955" s="10"/>
    </row>
    <row r="2956" spans="4:4" customFormat="1" x14ac:dyDescent="0.25">
      <c r="D2956" s="10"/>
    </row>
    <row r="2957" spans="4:4" customFormat="1" x14ac:dyDescent="0.25">
      <c r="D2957" s="10"/>
    </row>
    <row r="2958" spans="4:4" customFormat="1" x14ac:dyDescent="0.25">
      <c r="D2958" s="10"/>
    </row>
    <row r="2959" spans="4:4" customFormat="1" x14ac:dyDescent="0.25">
      <c r="D2959" s="10"/>
    </row>
    <row r="2960" spans="4:4" customFormat="1" x14ac:dyDescent="0.25">
      <c r="D2960" s="10"/>
    </row>
    <row r="2961" spans="4:4" customFormat="1" x14ac:dyDescent="0.25">
      <c r="D2961" s="10"/>
    </row>
    <row r="2962" spans="4:4" customFormat="1" x14ac:dyDescent="0.25">
      <c r="D2962" s="10"/>
    </row>
    <row r="2963" spans="4:4" customFormat="1" x14ac:dyDescent="0.25">
      <c r="D2963" s="10"/>
    </row>
    <row r="2964" spans="4:4" customFormat="1" x14ac:dyDescent="0.25">
      <c r="D2964" s="10"/>
    </row>
    <row r="2965" spans="4:4" customFormat="1" x14ac:dyDescent="0.25">
      <c r="D2965" s="10"/>
    </row>
    <row r="2966" spans="4:4" customFormat="1" x14ac:dyDescent="0.25">
      <c r="D2966" s="10"/>
    </row>
    <row r="2967" spans="4:4" customFormat="1" x14ac:dyDescent="0.25">
      <c r="D2967" s="10"/>
    </row>
    <row r="2968" spans="4:4" customFormat="1" x14ac:dyDescent="0.25">
      <c r="D2968" s="10"/>
    </row>
    <row r="2969" spans="4:4" customFormat="1" x14ac:dyDescent="0.25">
      <c r="D2969" s="10"/>
    </row>
    <row r="2970" spans="4:4" customFormat="1" x14ac:dyDescent="0.25">
      <c r="D2970" s="10"/>
    </row>
    <row r="2971" spans="4:4" customFormat="1" x14ac:dyDescent="0.25">
      <c r="D2971" s="10"/>
    </row>
    <row r="2972" spans="4:4" customFormat="1" x14ac:dyDescent="0.25">
      <c r="D2972" s="10"/>
    </row>
    <row r="2973" spans="4:4" customFormat="1" x14ac:dyDescent="0.25">
      <c r="D2973" s="10"/>
    </row>
    <row r="2974" spans="4:4" customFormat="1" x14ac:dyDescent="0.25">
      <c r="D2974" s="10"/>
    </row>
    <row r="2975" spans="4:4" customFormat="1" x14ac:dyDescent="0.25">
      <c r="D2975" s="10"/>
    </row>
    <row r="2976" spans="4:4" customFormat="1" x14ac:dyDescent="0.25">
      <c r="D2976" s="10"/>
    </row>
    <row r="2977" spans="4:4" customFormat="1" x14ac:dyDescent="0.25">
      <c r="D2977" s="10"/>
    </row>
    <row r="2978" spans="4:4" customFormat="1" x14ac:dyDescent="0.25">
      <c r="D2978" s="10"/>
    </row>
    <row r="2979" spans="4:4" customFormat="1" x14ac:dyDescent="0.25">
      <c r="D2979" s="10"/>
    </row>
    <row r="2980" spans="4:4" customFormat="1" x14ac:dyDescent="0.25">
      <c r="D2980" s="10"/>
    </row>
    <row r="2981" spans="4:4" customFormat="1" x14ac:dyDescent="0.25">
      <c r="D2981" s="10"/>
    </row>
    <row r="2982" spans="4:4" customFormat="1" x14ac:dyDescent="0.25">
      <c r="D2982" s="10"/>
    </row>
    <row r="2983" spans="4:4" customFormat="1" x14ac:dyDescent="0.25">
      <c r="D2983" s="10"/>
    </row>
    <row r="2984" spans="4:4" customFormat="1" x14ac:dyDescent="0.25">
      <c r="D2984" s="10"/>
    </row>
    <row r="2985" spans="4:4" customFormat="1" x14ac:dyDescent="0.25">
      <c r="D2985" s="10"/>
    </row>
    <row r="2986" spans="4:4" customFormat="1" x14ac:dyDescent="0.25">
      <c r="D2986" s="10"/>
    </row>
    <row r="2987" spans="4:4" customFormat="1" x14ac:dyDescent="0.25">
      <c r="D2987" s="10"/>
    </row>
    <row r="2988" spans="4:4" customFormat="1" x14ac:dyDescent="0.25">
      <c r="D2988" s="10"/>
    </row>
    <row r="2989" spans="4:4" customFormat="1" x14ac:dyDescent="0.25">
      <c r="D2989" s="10"/>
    </row>
    <row r="2990" spans="4:4" customFormat="1" x14ac:dyDescent="0.25">
      <c r="D2990" s="10"/>
    </row>
    <row r="2991" spans="4:4" customFormat="1" x14ac:dyDescent="0.25">
      <c r="D2991" s="10"/>
    </row>
    <row r="2992" spans="4:4" customFormat="1" x14ac:dyDescent="0.25">
      <c r="D2992" s="10"/>
    </row>
    <row r="2993" spans="4:4" customFormat="1" x14ac:dyDescent="0.25">
      <c r="D2993" s="10"/>
    </row>
    <row r="2994" spans="4:4" customFormat="1" x14ac:dyDescent="0.25">
      <c r="D2994" s="10"/>
    </row>
    <row r="2995" spans="4:4" customFormat="1" x14ac:dyDescent="0.25">
      <c r="D2995" s="10"/>
    </row>
    <row r="2996" spans="4:4" customFormat="1" x14ac:dyDescent="0.25">
      <c r="D2996" s="10"/>
    </row>
    <row r="2997" spans="4:4" customFormat="1" x14ac:dyDescent="0.25">
      <c r="D2997" s="10"/>
    </row>
    <row r="2998" spans="4:4" customFormat="1" x14ac:dyDescent="0.25">
      <c r="D2998" s="10"/>
    </row>
    <row r="2999" spans="4:4" customFormat="1" x14ac:dyDescent="0.25">
      <c r="D2999" s="10"/>
    </row>
    <row r="3000" spans="4:4" customFormat="1" x14ac:dyDescent="0.25">
      <c r="D3000" s="10"/>
    </row>
    <row r="3001" spans="4:4" customFormat="1" x14ac:dyDescent="0.25">
      <c r="D3001" s="10"/>
    </row>
    <row r="3002" spans="4:4" customFormat="1" x14ac:dyDescent="0.25">
      <c r="D3002" s="10"/>
    </row>
    <row r="3003" spans="4:4" customFormat="1" x14ac:dyDescent="0.25">
      <c r="D3003" s="10"/>
    </row>
    <row r="3004" spans="4:4" customFormat="1" x14ac:dyDescent="0.25">
      <c r="D3004" s="10"/>
    </row>
    <row r="3005" spans="4:4" customFormat="1" x14ac:dyDescent="0.25">
      <c r="D3005" s="10"/>
    </row>
    <row r="3006" spans="4:4" customFormat="1" x14ac:dyDescent="0.25">
      <c r="D3006" s="10"/>
    </row>
    <row r="3007" spans="4:4" customFormat="1" x14ac:dyDescent="0.25">
      <c r="D3007" s="10"/>
    </row>
    <row r="3008" spans="4:4" customFormat="1" x14ac:dyDescent="0.25">
      <c r="D3008" s="10"/>
    </row>
    <row r="3009" spans="4:4" customFormat="1" x14ac:dyDescent="0.25">
      <c r="D3009" s="10"/>
    </row>
    <row r="3010" spans="4:4" customFormat="1" x14ac:dyDescent="0.25">
      <c r="D3010" s="10"/>
    </row>
    <row r="3011" spans="4:4" customFormat="1" x14ac:dyDescent="0.25">
      <c r="D3011" s="10"/>
    </row>
    <row r="3012" spans="4:4" customFormat="1" x14ac:dyDescent="0.25">
      <c r="D3012" s="10"/>
    </row>
    <row r="3013" spans="4:4" customFormat="1" x14ac:dyDescent="0.25">
      <c r="D3013" s="10"/>
    </row>
    <row r="3014" spans="4:4" customFormat="1" x14ac:dyDescent="0.25">
      <c r="D3014" s="10"/>
    </row>
    <row r="3015" spans="4:4" customFormat="1" x14ac:dyDescent="0.25">
      <c r="D3015" s="10"/>
    </row>
    <row r="3016" spans="4:4" customFormat="1" x14ac:dyDescent="0.25">
      <c r="D3016" s="10"/>
    </row>
    <row r="3017" spans="4:4" customFormat="1" x14ac:dyDescent="0.25">
      <c r="D3017" s="10"/>
    </row>
    <row r="3018" spans="4:4" customFormat="1" x14ac:dyDescent="0.25">
      <c r="D3018" s="10"/>
    </row>
    <row r="3019" spans="4:4" customFormat="1" x14ac:dyDescent="0.25">
      <c r="D3019" s="10"/>
    </row>
    <row r="3020" spans="4:4" customFormat="1" x14ac:dyDescent="0.25">
      <c r="D3020" s="10"/>
    </row>
    <row r="3021" spans="4:4" customFormat="1" x14ac:dyDescent="0.25">
      <c r="D3021" s="10"/>
    </row>
    <row r="3022" spans="4:4" customFormat="1" x14ac:dyDescent="0.25">
      <c r="D3022" s="10"/>
    </row>
    <row r="3023" spans="4:4" customFormat="1" x14ac:dyDescent="0.25">
      <c r="D3023" s="10"/>
    </row>
    <row r="3024" spans="4:4" customFormat="1" x14ac:dyDescent="0.25">
      <c r="D3024" s="10"/>
    </row>
    <row r="3025" spans="4:4" customFormat="1" x14ac:dyDescent="0.25">
      <c r="D3025" s="10"/>
    </row>
    <row r="3026" spans="4:4" customFormat="1" x14ac:dyDescent="0.25">
      <c r="D3026" s="10"/>
    </row>
    <row r="3027" spans="4:4" customFormat="1" x14ac:dyDescent="0.25">
      <c r="D3027" s="10"/>
    </row>
    <row r="3028" spans="4:4" customFormat="1" x14ac:dyDescent="0.25">
      <c r="D3028" s="10"/>
    </row>
    <row r="3029" spans="4:4" customFormat="1" x14ac:dyDescent="0.25">
      <c r="D3029" s="10"/>
    </row>
    <row r="3030" spans="4:4" customFormat="1" x14ac:dyDescent="0.25">
      <c r="D3030" s="10"/>
    </row>
    <row r="3031" spans="4:4" customFormat="1" x14ac:dyDescent="0.25">
      <c r="D3031" s="10"/>
    </row>
    <row r="3032" spans="4:4" customFormat="1" x14ac:dyDescent="0.25">
      <c r="D3032" s="10"/>
    </row>
    <row r="3033" spans="4:4" customFormat="1" x14ac:dyDescent="0.25">
      <c r="D3033" s="10"/>
    </row>
    <row r="3034" spans="4:4" customFormat="1" x14ac:dyDescent="0.25">
      <c r="D3034" s="10"/>
    </row>
    <row r="3035" spans="4:4" customFormat="1" x14ac:dyDescent="0.25">
      <c r="D3035" s="10"/>
    </row>
    <row r="3036" spans="4:4" customFormat="1" x14ac:dyDescent="0.25">
      <c r="D3036" s="10"/>
    </row>
    <row r="3037" spans="4:4" customFormat="1" x14ac:dyDescent="0.25">
      <c r="D3037" s="10"/>
    </row>
    <row r="3038" spans="4:4" customFormat="1" x14ac:dyDescent="0.25">
      <c r="D3038" s="10"/>
    </row>
    <row r="3039" spans="4:4" customFormat="1" x14ac:dyDescent="0.25">
      <c r="D3039" s="10"/>
    </row>
    <row r="3040" spans="4:4" customFormat="1" x14ac:dyDescent="0.25">
      <c r="D3040" s="10"/>
    </row>
    <row r="3041" spans="4:4" customFormat="1" x14ac:dyDescent="0.25">
      <c r="D3041" s="10"/>
    </row>
    <row r="3042" spans="4:4" customFormat="1" x14ac:dyDescent="0.25">
      <c r="D3042" s="10"/>
    </row>
    <row r="3043" spans="4:4" customFormat="1" x14ac:dyDescent="0.25">
      <c r="D3043" s="10"/>
    </row>
    <row r="3044" spans="4:4" customFormat="1" x14ac:dyDescent="0.25">
      <c r="D3044" s="10"/>
    </row>
    <row r="3045" spans="4:4" customFormat="1" x14ac:dyDescent="0.25">
      <c r="D3045" s="10"/>
    </row>
    <row r="3046" spans="4:4" customFormat="1" x14ac:dyDescent="0.25">
      <c r="D3046" s="10"/>
    </row>
    <row r="3047" spans="4:4" customFormat="1" x14ac:dyDescent="0.25">
      <c r="D3047" s="10"/>
    </row>
    <row r="3048" spans="4:4" customFormat="1" x14ac:dyDescent="0.25">
      <c r="D3048" s="10"/>
    </row>
    <row r="3049" spans="4:4" customFormat="1" x14ac:dyDescent="0.25">
      <c r="D3049" s="10"/>
    </row>
    <row r="3050" spans="4:4" customFormat="1" x14ac:dyDescent="0.25">
      <c r="D3050" s="10"/>
    </row>
    <row r="3051" spans="4:4" customFormat="1" x14ac:dyDescent="0.25">
      <c r="D3051" s="10"/>
    </row>
    <row r="3052" spans="4:4" customFormat="1" x14ac:dyDescent="0.25">
      <c r="D3052" s="10"/>
    </row>
    <row r="3053" spans="4:4" customFormat="1" x14ac:dyDescent="0.25">
      <c r="D3053" s="10"/>
    </row>
    <row r="3054" spans="4:4" customFormat="1" x14ac:dyDescent="0.25">
      <c r="D3054" s="10"/>
    </row>
    <row r="3055" spans="4:4" customFormat="1" x14ac:dyDescent="0.25">
      <c r="D3055" s="10"/>
    </row>
    <row r="3056" spans="4:4" customFormat="1" x14ac:dyDescent="0.25">
      <c r="D3056" s="10"/>
    </row>
    <row r="3057" spans="4:4" customFormat="1" x14ac:dyDescent="0.25">
      <c r="D3057" s="10"/>
    </row>
    <row r="3058" spans="4:4" customFormat="1" x14ac:dyDescent="0.25">
      <c r="D3058" s="10"/>
    </row>
    <row r="3059" spans="4:4" customFormat="1" x14ac:dyDescent="0.25">
      <c r="D3059" s="10"/>
    </row>
    <row r="3060" spans="4:4" customFormat="1" x14ac:dyDescent="0.25">
      <c r="D3060" s="10"/>
    </row>
    <row r="3061" spans="4:4" customFormat="1" x14ac:dyDescent="0.25">
      <c r="D3061" s="10"/>
    </row>
    <row r="3062" spans="4:4" customFormat="1" x14ac:dyDescent="0.25">
      <c r="D3062" s="10"/>
    </row>
    <row r="3063" spans="4:4" customFormat="1" x14ac:dyDescent="0.25">
      <c r="D3063" s="10"/>
    </row>
    <row r="3064" spans="4:4" customFormat="1" x14ac:dyDescent="0.25">
      <c r="D3064" s="10"/>
    </row>
    <row r="3065" spans="4:4" customFormat="1" x14ac:dyDescent="0.25">
      <c r="D3065" s="10"/>
    </row>
    <row r="3066" spans="4:4" customFormat="1" x14ac:dyDescent="0.25">
      <c r="D3066" s="10"/>
    </row>
    <row r="3067" spans="4:4" customFormat="1" x14ac:dyDescent="0.25">
      <c r="D3067" s="10"/>
    </row>
    <row r="3068" spans="4:4" customFormat="1" x14ac:dyDescent="0.25">
      <c r="D3068" s="10"/>
    </row>
    <row r="3069" spans="4:4" customFormat="1" x14ac:dyDescent="0.25">
      <c r="D3069" s="10"/>
    </row>
    <row r="3070" spans="4:4" customFormat="1" x14ac:dyDescent="0.25">
      <c r="D3070" s="10"/>
    </row>
    <row r="3071" spans="4:4" customFormat="1" x14ac:dyDescent="0.25">
      <c r="D3071" s="10"/>
    </row>
    <row r="3072" spans="4:4" customFormat="1" x14ac:dyDescent="0.25">
      <c r="D3072" s="10"/>
    </row>
    <row r="3073" spans="4:4" customFormat="1" x14ac:dyDescent="0.25">
      <c r="D3073" s="10"/>
    </row>
    <row r="3074" spans="4:4" customFormat="1" x14ac:dyDescent="0.25">
      <c r="D3074" s="10"/>
    </row>
    <row r="3075" spans="4:4" customFormat="1" x14ac:dyDescent="0.25">
      <c r="D3075" s="10"/>
    </row>
    <row r="3076" spans="4:4" customFormat="1" x14ac:dyDescent="0.25">
      <c r="D3076" s="10"/>
    </row>
    <row r="3077" spans="4:4" customFormat="1" x14ac:dyDescent="0.25">
      <c r="D3077" s="10"/>
    </row>
    <row r="3078" spans="4:4" customFormat="1" x14ac:dyDescent="0.25">
      <c r="D3078" s="10"/>
    </row>
    <row r="3079" spans="4:4" customFormat="1" x14ac:dyDescent="0.25">
      <c r="D3079" s="10"/>
    </row>
    <row r="3080" spans="4:4" customFormat="1" x14ac:dyDescent="0.25">
      <c r="D3080" s="10"/>
    </row>
    <row r="3081" spans="4:4" customFormat="1" x14ac:dyDescent="0.25">
      <c r="D3081" s="10"/>
    </row>
    <row r="3082" spans="4:4" customFormat="1" x14ac:dyDescent="0.25">
      <c r="D3082" s="10"/>
    </row>
    <row r="3083" spans="4:4" customFormat="1" x14ac:dyDescent="0.25">
      <c r="D3083" s="10"/>
    </row>
    <row r="3084" spans="4:4" customFormat="1" x14ac:dyDescent="0.25">
      <c r="D3084" s="10"/>
    </row>
    <row r="3085" spans="4:4" customFormat="1" x14ac:dyDescent="0.25">
      <c r="D3085" s="10"/>
    </row>
    <row r="3086" spans="4:4" customFormat="1" x14ac:dyDescent="0.25">
      <c r="D3086" s="10"/>
    </row>
    <row r="3087" spans="4:4" customFormat="1" x14ac:dyDescent="0.25">
      <c r="D3087" s="10"/>
    </row>
    <row r="3088" spans="4:4" customFormat="1" x14ac:dyDescent="0.25">
      <c r="D3088" s="10"/>
    </row>
    <row r="3089" spans="4:4" customFormat="1" x14ac:dyDescent="0.25">
      <c r="D3089" s="10"/>
    </row>
    <row r="3090" spans="4:4" customFormat="1" x14ac:dyDescent="0.25">
      <c r="D3090" s="10"/>
    </row>
    <row r="3091" spans="4:4" customFormat="1" x14ac:dyDescent="0.25">
      <c r="D3091" s="10"/>
    </row>
    <row r="3092" spans="4:4" customFormat="1" x14ac:dyDescent="0.25">
      <c r="D3092" s="10"/>
    </row>
    <row r="3093" spans="4:4" customFormat="1" x14ac:dyDescent="0.25">
      <c r="D3093" s="10"/>
    </row>
    <row r="3094" spans="4:4" customFormat="1" x14ac:dyDescent="0.25">
      <c r="D3094" s="10"/>
    </row>
    <row r="3095" spans="4:4" customFormat="1" x14ac:dyDescent="0.25">
      <c r="D3095" s="10"/>
    </row>
    <row r="3096" spans="4:4" customFormat="1" x14ac:dyDescent="0.25">
      <c r="D3096" s="10"/>
    </row>
    <row r="3097" spans="4:4" customFormat="1" x14ac:dyDescent="0.25">
      <c r="D3097" s="10"/>
    </row>
    <row r="3098" spans="4:4" customFormat="1" x14ac:dyDescent="0.25">
      <c r="D3098" s="10"/>
    </row>
    <row r="3099" spans="4:4" customFormat="1" x14ac:dyDescent="0.25">
      <c r="D3099" s="10"/>
    </row>
    <row r="3100" spans="4:4" customFormat="1" x14ac:dyDescent="0.25">
      <c r="D3100" s="10"/>
    </row>
    <row r="3101" spans="4:4" customFormat="1" x14ac:dyDescent="0.25">
      <c r="D3101" s="10"/>
    </row>
    <row r="3102" spans="4:4" customFormat="1" x14ac:dyDescent="0.25">
      <c r="D3102" s="10"/>
    </row>
    <row r="3103" spans="4:4" customFormat="1" x14ac:dyDescent="0.25">
      <c r="D3103" s="10"/>
    </row>
    <row r="3104" spans="4:4" customFormat="1" x14ac:dyDescent="0.25">
      <c r="D3104" s="10"/>
    </row>
    <row r="3105" spans="4:4" customFormat="1" x14ac:dyDescent="0.25">
      <c r="D3105" s="10"/>
    </row>
    <row r="3106" spans="4:4" customFormat="1" x14ac:dyDescent="0.25">
      <c r="D3106" s="10"/>
    </row>
    <row r="3107" spans="4:4" customFormat="1" x14ac:dyDescent="0.25">
      <c r="D3107" s="10"/>
    </row>
    <row r="3108" spans="4:4" customFormat="1" x14ac:dyDescent="0.25">
      <c r="D3108" s="10"/>
    </row>
    <row r="3109" spans="4:4" customFormat="1" x14ac:dyDescent="0.25">
      <c r="D3109" s="10"/>
    </row>
    <row r="3110" spans="4:4" customFormat="1" x14ac:dyDescent="0.25">
      <c r="D3110" s="10"/>
    </row>
    <row r="3111" spans="4:4" customFormat="1" x14ac:dyDescent="0.25">
      <c r="D3111" s="10"/>
    </row>
    <row r="3112" spans="4:4" customFormat="1" x14ac:dyDescent="0.25">
      <c r="D3112" s="10"/>
    </row>
    <row r="3113" spans="4:4" customFormat="1" x14ac:dyDescent="0.25">
      <c r="D3113" s="10"/>
    </row>
    <row r="3114" spans="4:4" customFormat="1" x14ac:dyDescent="0.25">
      <c r="D3114" s="10"/>
    </row>
    <row r="3115" spans="4:4" customFormat="1" x14ac:dyDescent="0.25">
      <c r="D3115" s="10"/>
    </row>
    <row r="3116" spans="4:4" customFormat="1" x14ac:dyDescent="0.25">
      <c r="D3116" s="10"/>
    </row>
    <row r="3117" spans="4:4" customFormat="1" x14ac:dyDescent="0.25">
      <c r="D3117" s="10"/>
    </row>
    <row r="3118" spans="4:4" customFormat="1" x14ac:dyDescent="0.25">
      <c r="D3118" s="10"/>
    </row>
    <row r="3119" spans="4:4" customFormat="1" x14ac:dyDescent="0.25">
      <c r="D3119" s="10"/>
    </row>
    <row r="3120" spans="4:4" customFormat="1" x14ac:dyDescent="0.25">
      <c r="D3120" s="10"/>
    </row>
    <row r="3121" spans="4:4" customFormat="1" x14ac:dyDescent="0.25">
      <c r="D3121" s="10"/>
    </row>
    <row r="3122" spans="4:4" customFormat="1" x14ac:dyDescent="0.25">
      <c r="D3122" s="10"/>
    </row>
    <row r="3123" spans="4:4" customFormat="1" x14ac:dyDescent="0.25">
      <c r="D3123" s="10"/>
    </row>
    <row r="3124" spans="4:4" customFormat="1" x14ac:dyDescent="0.25">
      <c r="D3124" s="10"/>
    </row>
    <row r="3125" spans="4:4" customFormat="1" x14ac:dyDescent="0.25">
      <c r="D3125" s="10"/>
    </row>
    <row r="3126" spans="4:4" customFormat="1" x14ac:dyDescent="0.25">
      <c r="D3126" s="10"/>
    </row>
    <row r="3127" spans="4:4" customFormat="1" x14ac:dyDescent="0.25">
      <c r="D3127" s="10"/>
    </row>
    <row r="3128" spans="4:4" customFormat="1" x14ac:dyDescent="0.25">
      <c r="D3128" s="10"/>
    </row>
    <row r="3129" spans="4:4" customFormat="1" x14ac:dyDescent="0.25">
      <c r="D3129" s="10"/>
    </row>
    <row r="3130" spans="4:4" customFormat="1" x14ac:dyDescent="0.25">
      <c r="D3130" s="10"/>
    </row>
    <row r="3131" spans="4:4" customFormat="1" x14ac:dyDescent="0.25">
      <c r="D3131" s="10"/>
    </row>
    <row r="3132" spans="4:4" customFormat="1" x14ac:dyDescent="0.25">
      <c r="D3132" s="10"/>
    </row>
    <row r="3133" spans="4:4" customFormat="1" x14ac:dyDescent="0.25">
      <c r="D3133" s="10"/>
    </row>
    <row r="3134" spans="4:4" customFormat="1" x14ac:dyDescent="0.25">
      <c r="D3134" s="10"/>
    </row>
    <row r="3135" spans="4:4" customFormat="1" x14ac:dyDescent="0.25">
      <c r="D3135" s="10"/>
    </row>
    <row r="3136" spans="4:4" customFormat="1" x14ac:dyDescent="0.25">
      <c r="D3136" s="10"/>
    </row>
    <row r="3137" spans="4:4" customFormat="1" x14ac:dyDescent="0.25">
      <c r="D3137" s="10"/>
    </row>
    <row r="3138" spans="4:4" customFormat="1" x14ac:dyDescent="0.25">
      <c r="D3138" s="10"/>
    </row>
    <row r="3139" spans="4:4" customFormat="1" x14ac:dyDescent="0.25">
      <c r="D3139" s="10"/>
    </row>
    <row r="3140" spans="4:4" customFormat="1" x14ac:dyDescent="0.25">
      <c r="D3140" s="10"/>
    </row>
    <row r="3141" spans="4:4" customFormat="1" x14ac:dyDescent="0.25">
      <c r="D3141" s="10"/>
    </row>
    <row r="3142" spans="4:4" customFormat="1" x14ac:dyDescent="0.25">
      <c r="D3142" s="10"/>
    </row>
    <row r="3143" spans="4:4" customFormat="1" x14ac:dyDescent="0.25">
      <c r="D3143" s="10"/>
    </row>
    <row r="3144" spans="4:4" customFormat="1" x14ac:dyDescent="0.25">
      <c r="D3144" s="10"/>
    </row>
    <row r="3145" spans="4:4" customFormat="1" x14ac:dyDescent="0.25">
      <c r="D3145" s="10"/>
    </row>
    <row r="3146" spans="4:4" customFormat="1" x14ac:dyDescent="0.25">
      <c r="D3146" s="10"/>
    </row>
    <row r="3147" spans="4:4" customFormat="1" x14ac:dyDescent="0.25">
      <c r="D3147" s="10"/>
    </row>
    <row r="3148" spans="4:4" customFormat="1" x14ac:dyDescent="0.25">
      <c r="D3148" s="10"/>
    </row>
    <row r="3149" spans="4:4" customFormat="1" x14ac:dyDescent="0.25">
      <c r="D3149" s="10"/>
    </row>
    <row r="3150" spans="4:4" customFormat="1" x14ac:dyDescent="0.25">
      <c r="D3150" s="10"/>
    </row>
    <row r="3151" spans="4:4" customFormat="1" x14ac:dyDescent="0.25">
      <c r="D3151" s="10"/>
    </row>
    <row r="3152" spans="4:4" customFormat="1" x14ac:dyDescent="0.25">
      <c r="D3152" s="10"/>
    </row>
    <row r="3153" spans="4:4" customFormat="1" x14ac:dyDescent="0.25">
      <c r="D3153" s="10"/>
    </row>
    <row r="3154" spans="4:4" customFormat="1" x14ac:dyDescent="0.25">
      <c r="D3154" s="10"/>
    </row>
    <row r="3155" spans="4:4" customFormat="1" x14ac:dyDescent="0.25">
      <c r="D3155" s="10"/>
    </row>
    <row r="3156" spans="4:4" customFormat="1" x14ac:dyDescent="0.25">
      <c r="D3156" s="10"/>
    </row>
    <row r="3157" spans="4:4" customFormat="1" x14ac:dyDescent="0.25">
      <c r="D3157" s="10"/>
    </row>
    <row r="3158" spans="4:4" customFormat="1" x14ac:dyDescent="0.25">
      <c r="D3158" s="10"/>
    </row>
    <row r="3159" spans="4:4" customFormat="1" x14ac:dyDescent="0.25">
      <c r="D3159" s="10"/>
    </row>
    <row r="3160" spans="4:4" customFormat="1" x14ac:dyDescent="0.25">
      <c r="D3160" s="10"/>
    </row>
    <row r="3161" spans="4:4" customFormat="1" x14ac:dyDescent="0.25">
      <c r="D3161" s="10"/>
    </row>
    <row r="3162" spans="4:4" customFormat="1" x14ac:dyDescent="0.25">
      <c r="D3162" s="10"/>
    </row>
    <row r="3163" spans="4:4" customFormat="1" x14ac:dyDescent="0.25">
      <c r="D3163" s="10"/>
    </row>
    <row r="3164" spans="4:4" customFormat="1" x14ac:dyDescent="0.25">
      <c r="D3164" s="10"/>
    </row>
    <row r="3165" spans="4:4" customFormat="1" x14ac:dyDescent="0.25">
      <c r="D3165" s="10"/>
    </row>
    <row r="3166" spans="4:4" customFormat="1" x14ac:dyDescent="0.25">
      <c r="D3166" s="10"/>
    </row>
    <row r="3167" spans="4:4" customFormat="1" x14ac:dyDescent="0.25">
      <c r="D3167" s="10"/>
    </row>
    <row r="3168" spans="4:4" customFormat="1" x14ac:dyDescent="0.25">
      <c r="D3168" s="10"/>
    </row>
    <row r="3169" spans="4:4" customFormat="1" x14ac:dyDescent="0.25">
      <c r="D3169" s="10"/>
    </row>
    <row r="3170" spans="4:4" customFormat="1" x14ac:dyDescent="0.25">
      <c r="D3170" s="10"/>
    </row>
    <row r="3171" spans="4:4" customFormat="1" x14ac:dyDescent="0.25">
      <c r="D3171" s="10"/>
    </row>
    <row r="3172" spans="4:4" customFormat="1" x14ac:dyDescent="0.25">
      <c r="D3172" s="10"/>
    </row>
    <row r="3173" spans="4:4" customFormat="1" x14ac:dyDescent="0.25">
      <c r="D3173" s="10"/>
    </row>
    <row r="3174" spans="4:4" customFormat="1" x14ac:dyDescent="0.25">
      <c r="D3174" s="10"/>
    </row>
    <row r="3175" spans="4:4" customFormat="1" x14ac:dyDescent="0.25">
      <c r="D3175" s="10"/>
    </row>
    <row r="3176" spans="4:4" customFormat="1" x14ac:dyDescent="0.25">
      <c r="D3176" s="10"/>
    </row>
    <row r="3177" spans="4:4" customFormat="1" x14ac:dyDescent="0.25">
      <c r="D3177" s="10"/>
    </row>
    <row r="3178" spans="4:4" customFormat="1" x14ac:dyDescent="0.25">
      <c r="D3178" s="10"/>
    </row>
    <row r="3179" spans="4:4" customFormat="1" x14ac:dyDescent="0.25">
      <c r="D3179" s="10"/>
    </row>
    <row r="3180" spans="4:4" customFormat="1" x14ac:dyDescent="0.25">
      <c r="D3180" s="10"/>
    </row>
    <row r="3181" spans="4:4" customFormat="1" x14ac:dyDescent="0.25">
      <c r="D3181" s="10"/>
    </row>
    <row r="3182" spans="4:4" customFormat="1" x14ac:dyDescent="0.25">
      <c r="D3182" s="10"/>
    </row>
    <row r="3183" spans="4:4" customFormat="1" x14ac:dyDescent="0.25">
      <c r="D3183" s="10"/>
    </row>
    <row r="3184" spans="4:4" customFormat="1" x14ac:dyDescent="0.25">
      <c r="D3184" s="10"/>
    </row>
    <row r="3185" spans="4:4" customFormat="1" x14ac:dyDescent="0.25">
      <c r="D3185" s="10"/>
    </row>
    <row r="3186" spans="4:4" customFormat="1" x14ac:dyDescent="0.25">
      <c r="D3186" s="10"/>
    </row>
    <row r="3187" spans="4:4" customFormat="1" x14ac:dyDescent="0.25">
      <c r="D3187" s="10"/>
    </row>
    <row r="3188" spans="4:4" customFormat="1" x14ac:dyDescent="0.25">
      <c r="D3188" s="10"/>
    </row>
    <row r="3189" spans="4:4" customFormat="1" x14ac:dyDescent="0.25">
      <c r="D3189" s="10"/>
    </row>
    <row r="3190" spans="4:4" customFormat="1" x14ac:dyDescent="0.25">
      <c r="D3190" s="10"/>
    </row>
    <row r="3191" spans="4:4" customFormat="1" x14ac:dyDescent="0.25">
      <c r="D3191" s="10"/>
    </row>
    <row r="3192" spans="4:4" customFormat="1" x14ac:dyDescent="0.25">
      <c r="D3192" s="10"/>
    </row>
    <row r="3193" spans="4:4" customFormat="1" x14ac:dyDescent="0.25">
      <c r="D3193" s="10"/>
    </row>
    <row r="3194" spans="4:4" customFormat="1" x14ac:dyDescent="0.25">
      <c r="D3194" s="10"/>
    </row>
    <row r="3195" spans="4:4" customFormat="1" x14ac:dyDescent="0.25">
      <c r="D3195" s="10"/>
    </row>
    <row r="3196" spans="4:4" customFormat="1" x14ac:dyDescent="0.25">
      <c r="D3196" s="10"/>
    </row>
    <row r="3197" spans="4:4" customFormat="1" x14ac:dyDescent="0.25">
      <c r="D3197" s="10"/>
    </row>
    <row r="3198" spans="4:4" customFormat="1" x14ac:dyDescent="0.25">
      <c r="D3198" s="10"/>
    </row>
    <row r="3199" spans="4:4" customFormat="1" x14ac:dyDescent="0.25">
      <c r="D3199" s="10"/>
    </row>
    <row r="3200" spans="4:4" customFormat="1" x14ac:dyDescent="0.25">
      <c r="D3200" s="10"/>
    </row>
    <row r="3201" spans="4:4" customFormat="1" x14ac:dyDescent="0.25">
      <c r="D3201" s="10"/>
    </row>
    <row r="3202" spans="4:4" customFormat="1" x14ac:dyDescent="0.25">
      <c r="D3202" s="10"/>
    </row>
    <row r="3203" spans="4:4" customFormat="1" x14ac:dyDescent="0.25">
      <c r="D3203" s="10"/>
    </row>
    <row r="3204" spans="4:4" customFormat="1" x14ac:dyDescent="0.25">
      <c r="D3204" s="10"/>
    </row>
    <row r="3205" spans="4:4" customFormat="1" x14ac:dyDescent="0.25">
      <c r="D3205" s="10"/>
    </row>
    <row r="3206" spans="4:4" customFormat="1" x14ac:dyDescent="0.25">
      <c r="D3206" s="10"/>
    </row>
    <row r="3207" spans="4:4" customFormat="1" x14ac:dyDescent="0.25">
      <c r="D3207" s="10"/>
    </row>
    <row r="3208" spans="4:4" customFormat="1" x14ac:dyDescent="0.25">
      <c r="D3208" s="10"/>
    </row>
    <row r="3209" spans="4:4" customFormat="1" x14ac:dyDescent="0.25">
      <c r="D3209" s="10"/>
    </row>
    <row r="3210" spans="4:4" customFormat="1" x14ac:dyDescent="0.25">
      <c r="D3210" s="10"/>
    </row>
    <row r="3211" spans="4:4" customFormat="1" x14ac:dyDescent="0.25">
      <c r="D3211" s="10"/>
    </row>
    <row r="3212" spans="4:4" customFormat="1" x14ac:dyDescent="0.25">
      <c r="D3212" s="10"/>
    </row>
    <row r="3213" spans="4:4" customFormat="1" x14ac:dyDescent="0.25">
      <c r="D3213" s="10"/>
    </row>
    <row r="3214" spans="4:4" customFormat="1" x14ac:dyDescent="0.25">
      <c r="D3214" s="10"/>
    </row>
    <row r="3215" spans="4:4" customFormat="1" x14ac:dyDescent="0.25">
      <c r="D3215" s="10"/>
    </row>
    <row r="3216" spans="4:4" customFormat="1" x14ac:dyDescent="0.25">
      <c r="D3216" s="10"/>
    </row>
    <row r="3217" spans="4:4" customFormat="1" x14ac:dyDescent="0.25">
      <c r="D3217" s="10"/>
    </row>
    <row r="3218" spans="4:4" customFormat="1" x14ac:dyDescent="0.25">
      <c r="D3218" s="10"/>
    </row>
    <row r="3219" spans="4:4" customFormat="1" x14ac:dyDescent="0.25">
      <c r="D3219" s="10"/>
    </row>
    <row r="3220" spans="4:4" customFormat="1" x14ac:dyDescent="0.25">
      <c r="D3220" s="10"/>
    </row>
    <row r="3221" spans="4:4" customFormat="1" x14ac:dyDescent="0.25">
      <c r="D3221" s="10"/>
    </row>
    <row r="3222" spans="4:4" customFormat="1" x14ac:dyDescent="0.25">
      <c r="D3222" s="10"/>
    </row>
    <row r="3223" spans="4:4" customFormat="1" x14ac:dyDescent="0.25">
      <c r="D3223" s="10"/>
    </row>
    <row r="3224" spans="4:4" customFormat="1" x14ac:dyDescent="0.25">
      <c r="D3224" s="10"/>
    </row>
    <row r="3225" spans="4:4" customFormat="1" x14ac:dyDescent="0.25">
      <c r="D3225" s="10"/>
    </row>
    <row r="3226" spans="4:4" customFormat="1" x14ac:dyDescent="0.25">
      <c r="D3226" s="10"/>
    </row>
    <row r="3227" spans="4:4" customFormat="1" x14ac:dyDescent="0.25">
      <c r="D3227" s="10"/>
    </row>
    <row r="3228" spans="4:4" customFormat="1" x14ac:dyDescent="0.25">
      <c r="D3228" s="10"/>
    </row>
    <row r="3229" spans="4:4" customFormat="1" x14ac:dyDescent="0.25">
      <c r="D3229" s="10"/>
    </row>
    <row r="3230" spans="4:4" customFormat="1" x14ac:dyDescent="0.25">
      <c r="D3230" s="10"/>
    </row>
    <row r="3231" spans="4:4" customFormat="1" x14ac:dyDescent="0.25">
      <c r="D3231" s="10"/>
    </row>
    <row r="3232" spans="4:4" customFormat="1" x14ac:dyDescent="0.25">
      <c r="D3232" s="10"/>
    </row>
    <row r="3233" spans="4:4" customFormat="1" x14ac:dyDescent="0.25">
      <c r="D3233" s="10"/>
    </row>
    <row r="3234" spans="4:4" customFormat="1" x14ac:dyDescent="0.25">
      <c r="D3234" s="10"/>
    </row>
    <row r="3235" spans="4:4" customFormat="1" x14ac:dyDescent="0.25">
      <c r="D3235" s="10"/>
    </row>
    <row r="3236" spans="4:4" customFormat="1" x14ac:dyDescent="0.25">
      <c r="D3236" s="10"/>
    </row>
    <row r="3237" spans="4:4" customFormat="1" x14ac:dyDescent="0.25">
      <c r="D3237" s="10"/>
    </row>
    <row r="3238" spans="4:4" customFormat="1" x14ac:dyDescent="0.25">
      <c r="D3238" s="10"/>
    </row>
    <row r="3239" spans="4:4" customFormat="1" x14ac:dyDescent="0.25">
      <c r="D3239" s="10"/>
    </row>
    <row r="3240" spans="4:4" customFormat="1" x14ac:dyDescent="0.25">
      <c r="D3240" s="10"/>
    </row>
    <row r="3241" spans="4:4" customFormat="1" x14ac:dyDescent="0.25">
      <c r="D3241" s="10"/>
    </row>
    <row r="3242" spans="4:4" customFormat="1" x14ac:dyDescent="0.25">
      <c r="D3242" s="10"/>
    </row>
    <row r="3243" spans="4:4" customFormat="1" x14ac:dyDescent="0.25">
      <c r="D3243" s="10"/>
    </row>
    <row r="3244" spans="4:4" customFormat="1" x14ac:dyDescent="0.25">
      <c r="D3244" s="10"/>
    </row>
    <row r="3245" spans="4:4" customFormat="1" x14ac:dyDescent="0.25">
      <c r="D3245" s="10"/>
    </row>
    <row r="3246" spans="4:4" customFormat="1" x14ac:dyDescent="0.25">
      <c r="D3246" s="10"/>
    </row>
    <row r="3247" spans="4:4" customFormat="1" x14ac:dyDescent="0.25">
      <c r="D3247" s="10"/>
    </row>
    <row r="3248" spans="4:4" customFormat="1" x14ac:dyDescent="0.25">
      <c r="D3248" s="10"/>
    </row>
    <row r="3249" spans="4:4" customFormat="1" x14ac:dyDescent="0.25">
      <c r="D3249" s="10"/>
    </row>
    <row r="3250" spans="4:4" customFormat="1" x14ac:dyDescent="0.25">
      <c r="D3250" s="10"/>
    </row>
    <row r="3251" spans="4:4" customFormat="1" x14ac:dyDescent="0.25">
      <c r="D3251" s="10"/>
    </row>
    <row r="3252" spans="4:4" customFormat="1" x14ac:dyDescent="0.25">
      <c r="D3252" s="10"/>
    </row>
    <row r="3253" spans="4:4" customFormat="1" x14ac:dyDescent="0.25">
      <c r="D3253" s="10"/>
    </row>
    <row r="3254" spans="4:4" customFormat="1" x14ac:dyDescent="0.25">
      <c r="D3254" s="10"/>
    </row>
    <row r="3255" spans="4:4" customFormat="1" x14ac:dyDescent="0.25">
      <c r="D3255" s="10"/>
    </row>
    <row r="3256" spans="4:4" customFormat="1" x14ac:dyDescent="0.25">
      <c r="D3256" s="10"/>
    </row>
    <row r="3257" spans="4:4" customFormat="1" x14ac:dyDescent="0.25">
      <c r="D3257" s="10"/>
    </row>
    <row r="3258" spans="4:4" customFormat="1" x14ac:dyDescent="0.25">
      <c r="D3258" s="10"/>
    </row>
    <row r="3259" spans="4:4" customFormat="1" x14ac:dyDescent="0.25">
      <c r="D3259" s="10"/>
    </row>
    <row r="3260" spans="4:4" customFormat="1" x14ac:dyDescent="0.25">
      <c r="D3260" s="10"/>
    </row>
    <row r="3261" spans="4:4" customFormat="1" x14ac:dyDescent="0.25">
      <c r="D3261" s="10"/>
    </row>
    <row r="3262" spans="4:4" customFormat="1" x14ac:dyDescent="0.25">
      <c r="D3262" s="10"/>
    </row>
    <row r="3263" spans="4:4" customFormat="1" x14ac:dyDescent="0.25">
      <c r="D3263" s="10"/>
    </row>
    <row r="3264" spans="4:4" customFormat="1" x14ac:dyDescent="0.25">
      <c r="D3264" s="10"/>
    </row>
    <row r="3265" spans="4:4" customFormat="1" x14ac:dyDescent="0.25">
      <c r="D3265" s="10"/>
    </row>
    <row r="3266" spans="4:4" customFormat="1" x14ac:dyDescent="0.25">
      <c r="D3266" s="10"/>
    </row>
    <row r="3267" spans="4:4" customFormat="1" x14ac:dyDescent="0.25">
      <c r="D3267" s="10"/>
    </row>
    <row r="3268" spans="4:4" customFormat="1" x14ac:dyDescent="0.25">
      <c r="D3268" s="10"/>
    </row>
    <row r="3269" spans="4:4" customFormat="1" x14ac:dyDescent="0.25">
      <c r="D3269" s="10"/>
    </row>
    <row r="3270" spans="4:4" customFormat="1" x14ac:dyDescent="0.25">
      <c r="D3270" s="10"/>
    </row>
    <row r="3271" spans="4:4" customFormat="1" x14ac:dyDescent="0.25">
      <c r="D3271" s="10"/>
    </row>
    <row r="3272" spans="4:4" customFormat="1" x14ac:dyDescent="0.25">
      <c r="D3272" s="10"/>
    </row>
    <row r="3273" spans="4:4" customFormat="1" x14ac:dyDescent="0.25">
      <c r="D3273" s="10"/>
    </row>
    <row r="3274" spans="4:4" customFormat="1" x14ac:dyDescent="0.25">
      <c r="D3274" s="10"/>
    </row>
    <row r="3275" spans="4:4" customFormat="1" x14ac:dyDescent="0.25">
      <c r="D3275" s="10"/>
    </row>
    <row r="3276" spans="4:4" customFormat="1" x14ac:dyDescent="0.25">
      <c r="D3276" s="10"/>
    </row>
    <row r="3277" spans="4:4" customFormat="1" x14ac:dyDescent="0.25">
      <c r="D3277" s="10"/>
    </row>
    <row r="3278" spans="4:4" customFormat="1" x14ac:dyDescent="0.25">
      <c r="D3278" s="10"/>
    </row>
    <row r="3279" spans="4:4" customFormat="1" x14ac:dyDescent="0.25">
      <c r="D3279" s="10"/>
    </row>
    <row r="3280" spans="4:4" customFormat="1" x14ac:dyDescent="0.25">
      <c r="D3280" s="10"/>
    </row>
    <row r="3281" spans="4:4" customFormat="1" x14ac:dyDescent="0.25">
      <c r="D3281" s="10"/>
    </row>
    <row r="3282" spans="4:4" customFormat="1" x14ac:dyDescent="0.25">
      <c r="D3282" s="10"/>
    </row>
    <row r="3283" spans="4:4" customFormat="1" x14ac:dyDescent="0.25">
      <c r="D3283" s="10"/>
    </row>
    <row r="3284" spans="4:4" customFormat="1" x14ac:dyDescent="0.25">
      <c r="D3284" s="10"/>
    </row>
    <row r="3285" spans="4:4" customFormat="1" x14ac:dyDescent="0.25">
      <c r="D3285" s="10"/>
    </row>
    <row r="3286" spans="4:4" customFormat="1" x14ac:dyDescent="0.25">
      <c r="D3286" s="10"/>
    </row>
    <row r="3287" spans="4:4" customFormat="1" x14ac:dyDescent="0.25">
      <c r="D3287" s="10"/>
    </row>
    <row r="3288" spans="4:4" customFormat="1" x14ac:dyDescent="0.25">
      <c r="D3288" s="10"/>
    </row>
    <row r="3289" spans="4:4" customFormat="1" x14ac:dyDescent="0.25">
      <c r="D3289" s="10"/>
    </row>
    <row r="3290" spans="4:4" customFormat="1" x14ac:dyDescent="0.25">
      <c r="D3290" s="10"/>
    </row>
    <row r="3291" spans="4:4" customFormat="1" x14ac:dyDescent="0.25">
      <c r="D3291" s="10"/>
    </row>
    <row r="3292" spans="4:4" customFormat="1" x14ac:dyDescent="0.25">
      <c r="D3292" s="10"/>
    </row>
    <row r="3293" spans="4:4" customFormat="1" x14ac:dyDescent="0.25">
      <c r="D3293" s="10"/>
    </row>
    <row r="3294" spans="4:4" customFormat="1" x14ac:dyDescent="0.25">
      <c r="D3294" s="10"/>
    </row>
    <row r="3295" spans="4:4" customFormat="1" x14ac:dyDescent="0.25">
      <c r="D3295" s="10"/>
    </row>
    <row r="3296" spans="4:4" customFormat="1" x14ac:dyDescent="0.25">
      <c r="D3296" s="10"/>
    </row>
    <row r="3297" spans="4:4" customFormat="1" x14ac:dyDescent="0.25">
      <c r="D3297" s="10"/>
    </row>
    <row r="3298" spans="4:4" customFormat="1" x14ac:dyDescent="0.25">
      <c r="D3298" s="10"/>
    </row>
    <row r="3299" spans="4:4" customFormat="1" x14ac:dyDescent="0.25">
      <c r="D3299" s="10"/>
    </row>
    <row r="3300" spans="4:4" customFormat="1" x14ac:dyDescent="0.25">
      <c r="D3300" s="10"/>
    </row>
    <row r="3301" spans="4:4" customFormat="1" x14ac:dyDescent="0.25">
      <c r="D3301" s="10"/>
    </row>
    <row r="3302" spans="4:4" customFormat="1" x14ac:dyDescent="0.25">
      <c r="D3302" s="10"/>
    </row>
    <row r="3303" spans="4:4" customFormat="1" x14ac:dyDescent="0.25">
      <c r="D3303" s="10"/>
    </row>
    <row r="3304" spans="4:4" customFormat="1" x14ac:dyDescent="0.25">
      <c r="D3304" s="10"/>
    </row>
    <row r="3305" spans="4:4" customFormat="1" x14ac:dyDescent="0.25">
      <c r="D3305" s="10"/>
    </row>
    <row r="3306" spans="4:4" customFormat="1" x14ac:dyDescent="0.25">
      <c r="D3306" s="10"/>
    </row>
    <row r="3307" spans="4:4" customFormat="1" x14ac:dyDescent="0.25">
      <c r="D3307" s="10"/>
    </row>
    <row r="3308" spans="4:4" customFormat="1" x14ac:dyDescent="0.25">
      <c r="D3308" s="10"/>
    </row>
    <row r="3309" spans="4:4" customFormat="1" x14ac:dyDescent="0.25">
      <c r="D3309" s="10"/>
    </row>
    <row r="3310" spans="4:4" customFormat="1" x14ac:dyDescent="0.25">
      <c r="D3310" s="10"/>
    </row>
    <row r="3311" spans="4:4" customFormat="1" x14ac:dyDescent="0.25">
      <c r="D3311" s="10"/>
    </row>
    <row r="3312" spans="4:4" customFormat="1" x14ac:dyDescent="0.25">
      <c r="D3312" s="10"/>
    </row>
    <row r="3313" spans="4:4" customFormat="1" x14ac:dyDescent="0.25">
      <c r="D3313" s="10"/>
    </row>
    <row r="3314" spans="4:4" customFormat="1" x14ac:dyDescent="0.25">
      <c r="D3314" s="10"/>
    </row>
    <row r="3315" spans="4:4" customFormat="1" x14ac:dyDescent="0.25">
      <c r="D3315" s="10"/>
    </row>
    <row r="3316" spans="4:4" customFormat="1" x14ac:dyDescent="0.25">
      <c r="D3316" s="10"/>
    </row>
    <row r="3317" spans="4:4" customFormat="1" x14ac:dyDescent="0.25">
      <c r="D3317" s="10"/>
    </row>
    <row r="3318" spans="4:4" customFormat="1" x14ac:dyDescent="0.25">
      <c r="D3318" s="10"/>
    </row>
    <row r="3319" spans="4:4" customFormat="1" x14ac:dyDescent="0.25">
      <c r="D3319" s="10"/>
    </row>
    <row r="3320" spans="4:4" customFormat="1" x14ac:dyDescent="0.25">
      <c r="D3320" s="10"/>
    </row>
    <row r="3321" spans="4:4" customFormat="1" x14ac:dyDescent="0.25">
      <c r="D3321" s="10"/>
    </row>
    <row r="3322" spans="4:4" customFormat="1" x14ac:dyDescent="0.25">
      <c r="D3322" s="10"/>
    </row>
    <row r="3323" spans="4:4" customFormat="1" x14ac:dyDescent="0.25">
      <c r="D3323" s="10"/>
    </row>
    <row r="3324" spans="4:4" customFormat="1" x14ac:dyDescent="0.25">
      <c r="D3324" s="10"/>
    </row>
    <row r="3325" spans="4:4" customFormat="1" x14ac:dyDescent="0.25">
      <c r="D3325" s="10"/>
    </row>
    <row r="3326" spans="4:4" customFormat="1" x14ac:dyDescent="0.25">
      <c r="D3326" s="10"/>
    </row>
    <row r="3327" spans="4:4" customFormat="1" x14ac:dyDescent="0.25">
      <c r="D3327" s="10"/>
    </row>
    <row r="3328" spans="4:4" customFormat="1" x14ac:dyDescent="0.25">
      <c r="D3328" s="10"/>
    </row>
    <row r="3329" spans="4:4" customFormat="1" x14ac:dyDescent="0.25">
      <c r="D3329" s="10"/>
    </row>
    <row r="3330" spans="4:4" customFormat="1" x14ac:dyDescent="0.25">
      <c r="D3330" s="10"/>
    </row>
    <row r="3331" spans="4:4" customFormat="1" x14ac:dyDescent="0.25">
      <c r="D3331" s="10"/>
    </row>
    <row r="3332" spans="4:4" customFormat="1" x14ac:dyDescent="0.25">
      <c r="D3332" s="10"/>
    </row>
    <row r="3333" spans="4:4" customFormat="1" x14ac:dyDescent="0.25">
      <c r="D3333" s="10"/>
    </row>
    <row r="3334" spans="4:4" customFormat="1" x14ac:dyDescent="0.25">
      <c r="D3334" s="10"/>
    </row>
    <row r="3335" spans="4:4" customFormat="1" x14ac:dyDescent="0.25">
      <c r="D3335" s="10"/>
    </row>
    <row r="3336" spans="4:4" customFormat="1" x14ac:dyDescent="0.25">
      <c r="D3336" s="10"/>
    </row>
    <row r="3337" spans="4:4" customFormat="1" x14ac:dyDescent="0.25">
      <c r="D3337" s="10"/>
    </row>
    <row r="3338" spans="4:4" customFormat="1" x14ac:dyDescent="0.25">
      <c r="D3338" s="10"/>
    </row>
    <row r="3339" spans="4:4" customFormat="1" x14ac:dyDescent="0.25">
      <c r="D3339" s="10"/>
    </row>
    <row r="3340" spans="4:4" customFormat="1" x14ac:dyDescent="0.25">
      <c r="D3340" s="10"/>
    </row>
    <row r="3341" spans="4:4" customFormat="1" x14ac:dyDescent="0.25">
      <c r="D3341" s="10"/>
    </row>
    <row r="3342" spans="4:4" customFormat="1" x14ac:dyDescent="0.25">
      <c r="D3342" s="10"/>
    </row>
    <row r="3343" spans="4:4" customFormat="1" x14ac:dyDescent="0.25">
      <c r="D3343" s="10"/>
    </row>
    <row r="3344" spans="4:4" customFormat="1" x14ac:dyDescent="0.25">
      <c r="D3344" s="10"/>
    </row>
    <row r="3345" spans="4:4" customFormat="1" x14ac:dyDescent="0.25">
      <c r="D3345" s="10"/>
    </row>
    <row r="3346" spans="4:4" customFormat="1" x14ac:dyDescent="0.25">
      <c r="D3346" s="10"/>
    </row>
    <row r="3347" spans="4:4" customFormat="1" x14ac:dyDescent="0.25">
      <c r="D3347" s="10"/>
    </row>
    <row r="3348" spans="4:4" customFormat="1" x14ac:dyDescent="0.25">
      <c r="D3348" s="10"/>
    </row>
    <row r="3349" spans="4:4" customFormat="1" x14ac:dyDescent="0.25">
      <c r="D3349" s="10"/>
    </row>
    <row r="3350" spans="4:4" customFormat="1" x14ac:dyDescent="0.25">
      <c r="D3350" s="10"/>
    </row>
    <row r="3351" spans="4:4" customFormat="1" x14ac:dyDescent="0.25">
      <c r="D3351" s="10"/>
    </row>
    <row r="3352" spans="4:4" customFormat="1" x14ac:dyDescent="0.25">
      <c r="D3352" s="10"/>
    </row>
    <row r="3353" spans="4:4" customFormat="1" x14ac:dyDescent="0.25">
      <c r="D3353" s="10"/>
    </row>
    <row r="3354" spans="4:4" customFormat="1" x14ac:dyDescent="0.25">
      <c r="D3354" s="10"/>
    </row>
    <row r="3355" spans="4:4" customFormat="1" x14ac:dyDescent="0.25">
      <c r="D3355" s="10"/>
    </row>
    <row r="3356" spans="4:4" customFormat="1" x14ac:dyDescent="0.25">
      <c r="D3356" s="10"/>
    </row>
    <row r="3357" spans="4:4" customFormat="1" x14ac:dyDescent="0.25">
      <c r="D3357" s="10"/>
    </row>
    <row r="3358" spans="4:4" customFormat="1" x14ac:dyDescent="0.25">
      <c r="D3358" s="10"/>
    </row>
    <row r="3359" spans="4:4" customFormat="1" x14ac:dyDescent="0.25">
      <c r="D3359" s="10"/>
    </row>
    <row r="3360" spans="4:4" customFormat="1" x14ac:dyDescent="0.25">
      <c r="D3360" s="10"/>
    </row>
    <row r="3361" spans="4:4" customFormat="1" x14ac:dyDescent="0.25">
      <c r="D3361" s="10"/>
    </row>
    <row r="3362" spans="4:4" customFormat="1" x14ac:dyDescent="0.25">
      <c r="D3362" s="10"/>
    </row>
    <row r="3363" spans="4:4" customFormat="1" x14ac:dyDescent="0.25">
      <c r="D3363" s="10"/>
    </row>
    <row r="3364" spans="4:4" customFormat="1" x14ac:dyDescent="0.25">
      <c r="D3364" s="10"/>
    </row>
    <row r="3365" spans="4:4" customFormat="1" x14ac:dyDescent="0.25">
      <c r="D3365" s="10"/>
    </row>
    <row r="3366" spans="4:4" customFormat="1" x14ac:dyDescent="0.25">
      <c r="D3366" s="10"/>
    </row>
    <row r="3367" spans="4:4" customFormat="1" x14ac:dyDescent="0.25">
      <c r="D3367" s="10"/>
    </row>
    <row r="3368" spans="4:4" customFormat="1" x14ac:dyDescent="0.25">
      <c r="D3368" s="10"/>
    </row>
    <row r="3369" spans="4:4" customFormat="1" x14ac:dyDescent="0.25">
      <c r="D3369" s="10"/>
    </row>
    <row r="3370" spans="4:4" customFormat="1" x14ac:dyDescent="0.25">
      <c r="D3370" s="10"/>
    </row>
    <row r="3371" spans="4:4" customFormat="1" x14ac:dyDescent="0.25">
      <c r="D3371" s="10"/>
    </row>
    <row r="3372" spans="4:4" customFormat="1" x14ac:dyDescent="0.25">
      <c r="D3372" s="10"/>
    </row>
    <row r="3373" spans="4:4" customFormat="1" x14ac:dyDescent="0.25">
      <c r="D3373" s="10"/>
    </row>
    <row r="3374" spans="4:4" customFormat="1" x14ac:dyDescent="0.25">
      <c r="D3374" s="10"/>
    </row>
    <row r="3375" spans="4:4" customFormat="1" x14ac:dyDescent="0.25">
      <c r="D3375" s="10"/>
    </row>
    <row r="3376" spans="4:4" customFormat="1" x14ac:dyDescent="0.25">
      <c r="D3376" s="10"/>
    </row>
    <row r="3377" spans="4:4" customFormat="1" x14ac:dyDescent="0.25">
      <c r="D3377" s="10"/>
    </row>
    <row r="3378" spans="4:4" customFormat="1" x14ac:dyDescent="0.25">
      <c r="D3378" s="10"/>
    </row>
    <row r="3379" spans="4:4" customFormat="1" x14ac:dyDescent="0.25">
      <c r="D3379" s="10"/>
    </row>
    <row r="3380" spans="4:4" customFormat="1" x14ac:dyDescent="0.25">
      <c r="D3380" s="10"/>
    </row>
    <row r="3381" spans="4:4" customFormat="1" x14ac:dyDescent="0.25">
      <c r="D3381" s="10"/>
    </row>
    <row r="3382" spans="4:4" customFormat="1" x14ac:dyDescent="0.25">
      <c r="D3382" s="10"/>
    </row>
    <row r="3383" spans="4:4" customFormat="1" x14ac:dyDescent="0.25">
      <c r="D3383" s="10"/>
    </row>
    <row r="3384" spans="4:4" customFormat="1" x14ac:dyDescent="0.25">
      <c r="D3384" s="10"/>
    </row>
    <row r="3385" spans="4:4" customFormat="1" x14ac:dyDescent="0.25">
      <c r="D3385" s="10"/>
    </row>
    <row r="3386" spans="4:4" customFormat="1" x14ac:dyDescent="0.25">
      <c r="D3386" s="10"/>
    </row>
    <row r="3387" spans="4:4" customFormat="1" x14ac:dyDescent="0.25">
      <c r="D3387" s="10"/>
    </row>
    <row r="3388" spans="4:4" customFormat="1" x14ac:dyDescent="0.25">
      <c r="D3388" s="10"/>
    </row>
    <row r="3389" spans="4:4" customFormat="1" x14ac:dyDescent="0.25">
      <c r="D3389" s="10"/>
    </row>
    <row r="3390" spans="4:4" customFormat="1" x14ac:dyDescent="0.25">
      <c r="D3390" s="10"/>
    </row>
    <row r="3391" spans="4:4" customFormat="1" x14ac:dyDescent="0.25">
      <c r="D3391" s="10"/>
    </row>
    <row r="3392" spans="4:4" customFormat="1" x14ac:dyDescent="0.25">
      <c r="D3392" s="10"/>
    </row>
    <row r="3393" spans="4:4" customFormat="1" x14ac:dyDescent="0.25">
      <c r="D3393" s="10"/>
    </row>
    <row r="3394" spans="4:4" customFormat="1" x14ac:dyDescent="0.25">
      <c r="D3394" s="10"/>
    </row>
    <row r="3395" spans="4:4" customFormat="1" x14ac:dyDescent="0.25">
      <c r="D3395" s="10"/>
    </row>
    <row r="3396" spans="4:4" customFormat="1" x14ac:dyDescent="0.25">
      <c r="D3396" s="10"/>
    </row>
    <row r="3397" spans="4:4" customFormat="1" x14ac:dyDescent="0.25">
      <c r="D3397" s="10"/>
    </row>
    <row r="3398" spans="4:4" customFormat="1" x14ac:dyDescent="0.25">
      <c r="D3398" s="10"/>
    </row>
    <row r="3399" spans="4:4" customFormat="1" x14ac:dyDescent="0.25">
      <c r="D3399" s="10"/>
    </row>
    <row r="3400" spans="4:4" customFormat="1" x14ac:dyDescent="0.25">
      <c r="D3400" s="10"/>
    </row>
    <row r="3401" spans="4:4" customFormat="1" x14ac:dyDescent="0.25">
      <c r="D3401" s="10"/>
    </row>
    <row r="3402" spans="4:4" customFormat="1" x14ac:dyDescent="0.25">
      <c r="D3402" s="10"/>
    </row>
    <row r="3403" spans="4:4" customFormat="1" x14ac:dyDescent="0.25">
      <c r="D3403" s="10"/>
    </row>
    <row r="3404" spans="4:4" customFormat="1" x14ac:dyDescent="0.25">
      <c r="D3404" s="10"/>
    </row>
    <row r="3405" spans="4:4" customFormat="1" x14ac:dyDescent="0.25">
      <c r="D3405" s="10"/>
    </row>
    <row r="3406" spans="4:4" customFormat="1" x14ac:dyDescent="0.25">
      <c r="D3406" s="10"/>
    </row>
    <row r="3407" spans="4:4" customFormat="1" x14ac:dyDescent="0.25">
      <c r="D3407" s="10"/>
    </row>
    <row r="3408" spans="4:4" customFormat="1" x14ac:dyDescent="0.25">
      <c r="D3408" s="10"/>
    </row>
    <row r="3409" spans="4:4" customFormat="1" x14ac:dyDescent="0.25">
      <c r="D3409" s="10"/>
    </row>
    <row r="3410" spans="4:4" customFormat="1" x14ac:dyDescent="0.25">
      <c r="D3410" s="10"/>
    </row>
    <row r="3411" spans="4:4" customFormat="1" x14ac:dyDescent="0.25">
      <c r="D3411" s="10"/>
    </row>
    <row r="3412" spans="4:4" customFormat="1" x14ac:dyDescent="0.25">
      <c r="D3412" s="10"/>
    </row>
    <row r="3413" spans="4:4" customFormat="1" x14ac:dyDescent="0.25">
      <c r="D3413" s="10"/>
    </row>
    <row r="3414" spans="4:4" customFormat="1" x14ac:dyDescent="0.25">
      <c r="D3414" s="10"/>
    </row>
    <row r="3415" spans="4:4" customFormat="1" x14ac:dyDescent="0.25">
      <c r="D3415" s="10"/>
    </row>
    <row r="3416" spans="4:4" customFormat="1" x14ac:dyDescent="0.25">
      <c r="D3416" s="10"/>
    </row>
    <row r="3417" spans="4:4" customFormat="1" x14ac:dyDescent="0.25">
      <c r="D3417" s="10"/>
    </row>
    <row r="3418" spans="4:4" customFormat="1" x14ac:dyDescent="0.25">
      <c r="D3418" s="10"/>
    </row>
    <row r="3419" spans="4:4" customFormat="1" x14ac:dyDescent="0.25">
      <c r="D3419" s="10"/>
    </row>
    <row r="3420" spans="4:4" customFormat="1" x14ac:dyDescent="0.25">
      <c r="D3420" s="10"/>
    </row>
    <row r="3421" spans="4:4" customFormat="1" x14ac:dyDescent="0.25">
      <c r="D3421" s="10"/>
    </row>
    <row r="3422" spans="4:4" customFormat="1" x14ac:dyDescent="0.25">
      <c r="D3422" s="10"/>
    </row>
    <row r="3423" spans="4:4" customFormat="1" x14ac:dyDescent="0.25">
      <c r="D3423" s="10"/>
    </row>
    <row r="3424" spans="4:4" customFormat="1" x14ac:dyDescent="0.25">
      <c r="D3424" s="10"/>
    </row>
    <row r="3425" spans="4:4" customFormat="1" x14ac:dyDescent="0.25">
      <c r="D3425" s="10"/>
    </row>
    <row r="3426" spans="4:4" customFormat="1" x14ac:dyDescent="0.25">
      <c r="D3426" s="10"/>
    </row>
    <row r="3427" spans="4:4" customFormat="1" x14ac:dyDescent="0.25">
      <c r="D3427" s="10"/>
    </row>
    <row r="3428" spans="4:4" customFormat="1" x14ac:dyDescent="0.25">
      <c r="D3428" s="10"/>
    </row>
    <row r="3429" spans="4:4" customFormat="1" x14ac:dyDescent="0.25">
      <c r="D3429" s="10"/>
    </row>
    <row r="3430" spans="4:4" customFormat="1" x14ac:dyDescent="0.25">
      <c r="D3430" s="10"/>
    </row>
    <row r="3431" spans="4:4" customFormat="1" x14ac:dyDescent="0.25">
      <c r="D3431" s="10"/>
    </row>
    <row r="3432" spans="4:4" customFormat="1" x14ac:dyDescent="0.25">
      <c r="D3432" s="10"/>
    </row>
    <row r="3433" spans="4:4" customFormat="1" x14ac:dyDescent="0.25">
      <c r="D3433" s="10"/>
    </row>
    <row r="3434" spans="4:4" customFormat="1" x14ac:dyDescent="0.25">
      <c r="D3434" s="10"/>
    </row>
    <row r="3435" spans="4:4" customFormat="1" x14ac:dyDescent="0.25">
      <c r="D3435" s="10"/>
    </row>
    <row r="3436" spans="4:4" customFormat="1" x14ac:dyDescent="0.25">
      <c r="D3436" s="10"/>
    </row>
    <row r="3437" spans="4:4" customFormat="1" x14ac:dyDescent="0.25">
      <c r="D3437" s="10"/>
    </row>
    <row r="3438" spans="4:4" customFormat="1" x14ac:dyDescent="0.25">
      <c r="D3438" s="10"/>
    </row>
    <row r="3439" spans="4:4" customFormat="1" x14ac:dyDescent="0.25">
      <c r="D3439" s="10"/>
    </row>
    <row r="3440" spans="4:4" customFormat="1" x14ac:dyDescent="0.25">
      <c r="D3440" s="10"/>
    </row>
    <row r="3441" spans="4:4" customFormat="1" x14ac:dyDescent="0.25">
      <c r="D3441" s="10"/>
    </row>
    <row r="3442" spans="4:4" customFormat="1" x14ac:dyDescent="0.25">
      <c r="D3442" s="10"/>
    </row>
    <row r="3443" spans="4:4" customFormat="1" x14ac:dyDescent="0.25">
      <c r="D3443" s="10"/>
    </row>
    <row r="3444" spans="4:4" customFormat="1" x14ac:dyDescent="0.25">
      <c r="D3444" s="10"/>
    </row>
    <row r="3445" spans="4:4" customFormat="1" x14ac:dyDescent="0.25">
      <c r="D3445" s="10"/>
    </row>
    <row r="3446" spans="4:4" customFormat="1" x14ac:dyDescent="0.25">
      <c r="D3446" s="10"/>
    </row>
    <row r="3447" spans="4:4" customFormat="1" x14ac:dyDescent="0.25">
      <c r="D3447" s="10"/>
    </row>
    <row r="3448" spans="4:4" customFormat="1" x14ac:dyDescent="0.25">
      <c r="D3448" s="10"/>
    </row>
    <row r="3449" spans="4:4" customFormat="1" x14ac:dyDescent="0.25">
      <c r="D3449" s="10"/>
    </row>
    <row r="3450" spans="4:4" customFormat="1" x14ac:dyDescent="0.25">
      <c r="D3450" s="10"/>
    </row>
    <row r="3451" spans="4:4" customFormat="1" x14ac:dyDescent="0.25">
      <c r="D3451" s="10"/>
    </row>
    <row r="3452" spans="4:4" customFormat="1" x14ac:dyDescent="0.25">
      <c r="D3452" s="10"/>
    </row>
    <row r="3453" spans="4:4" customFormat="1" x14ac:dyDescent="0.25">
      <c r="D3453" s="10"/>
    </row>
    <row r="3454" spans="4:4" customFormat="1" x14ac:dyDescent="0.25">
      <c r="D3454" s="10"/>
    </row>
    <row r="3455" spans="4:4" customFormat="1" x14ac:dyDescent="0.25">
      <c r="D3455" s="10"/>
    </row>
    <row r="3456" spans="4:4" customFormat="1" x14ac:dyDescent="0.25">
      <c r="D3456" s="10"/>
    </row>
    <row r="3457" spans="4:4" customFormat="1" x14ac:dyDescent="0.25">
      <c r="D3457" s="10"/>
    </row>
    <row r="3458" spans="4:4" customFormat="1" x14ac:dyDescent="0.25">
      <c r="D3458" s="10"/>
    </row>
    <row r="3459" spans="4:4" customFormat="1" x14ac:dyDescent="0.25">
      <c r="D3459" s="10"/>
    </row>
    <row r="3460" spans="4:4" customFormat="1" x14ac:dyDescent="0.25">
      <c r="D3460" s="10"/>
    </row>
    <row r="3461" spans="4:4" customFormat="1" x14ac:dyDescent="0.25">
      <c r="D3461" s="10"/>
    </row>
    <row r="3462" spans="4:4" customFormat="1" x14ac:dyDescent="0.25">
      <c r="D3462" s="10"/>
    </row>
    <row r="3463" spans="4:4" customFormat="1" x14ac:dyDescent="0.25">
      <c r="D3463" s="10"/>
    </row>
    <row r="3464" spans="4:4" customFormat="1" x14ac:dyDescent="0.25">
      <c r="D3464" s="10"/>
    </row>
    <row r="3465" spans="4:4" customFormat="1" x14ac:dyDescent="0.25">
      <c r="D3465" s="10"/>
    </row>
    <row r="3466" spans="4:4" customFormat="1" x14ac:dyDescent="0.25">
      <c r="D3466" s="10"/>
    </row>
    <row r="3467" spans="4:4" customFormat="1" x14ac:dyDescent="0.25">
      <c r="D3467" s="10"/>
    </row>
    <row r="3468" spans="4:4" customFormat="1" x14ac:dyDescent="0.25">
      <c r="D3468" s="10"/>
    </row>
    <row r="3469" spans="4:4" customFormat="1" x14ac:dyDescent="0.25">
      <c r="D3469" s="10"/>
    </row>
    <row r="3470" spans="4:4" customFormat="1" x14ac:dyDescent="0.25">
      <c r="D3470" s="10"/>
    </row>
    <row r="3471" spans="4:4" customFormat="1" x14ac:dyDescent="0.25">
      <c r="D3471" s="10"/>
    </row>
    <row r="3472" spans="4:4" customFormat="1" x14ac:dyDescent="0.25">
      <c r="D3472" s="10"/>
    </row>
    <row r="3473" spans="4:4" customFormat="1" x14ac:dyDescent="0.25">
      <c r="D3473" s="10"/>
    </row>
    <row r="3474" spans="4:4" customFormat="1" x14ac:dyDescent="0.25">
      <c r="D3474" s="10"/>
    </row>
    <row r="3475" spans="4:4" customFormat="1" x14ac:dyDescent="0.25">
      <c r="D3475" s="10"/>
    </row>
    <row r="3476" spans="4:4" customFormat="1" x14ac:dyDescent="0.25">
      <c r="D3476" s="10"/>
    </row>
    <row r="3477" spans="4:4" customFormat="1" x14ac:dyDescent="0.25">
      <c r="D3477" s="10"/>
    </row>
    <row r="3478" spans="4:4" customFormat="1" x14ac:dyDescent="0.25">
      <c r="D3478" s="10"/>
    </row>
    <row r="3479" spans="4:4" customFormat="1" x14ac:dyDescent="0.25">
      <c r="D3479" s="10"/>
    </row>
    <row r="3480" spans="4:4" customFormat="1" x14ac:dyDescent="0.25">
      <c r="D3480" s="10"/>
    </row>
    <row r="3481" spans="4:4" customFormat="1" x14ac:dyDescent="0.25">
      <c r="D3481" s="10"/>
    </row>
    <row r="3482" spans="4:4" customFormat="1" x14ac:dyDescent="0.25">
      <c r="D3482" s="10"/>
    </row>
    <row r="3483" spans="4:4" customFormat="1" x14ac:dyDescent="0.25">
      <c r="D3483" s="10"/>
    </row>
    <row r="3484" spans="4:4" customFormat="1" x14ac:dyDescent="0.25">
      <c r="D3484" s="10"/>
    </row>
    <row r="3485" spans="4:4" customFormat="1" x14ac:dyDescent="0.25">
      <c r="D3485" s="10"/>
    </row>
    <row r="3486" spans="4:4" customFormat="1" x14ac:dyDescent="0.25">
      <c r="D3486" s="10"/>
    </row>
    <row r="3487" spans="4:4" customFormat="1" x14ac:dyDescent="0.25">
      <c r="D3487" s="10"/>
    </row>
    <row r="3488" spans="4:4" customFormat="1" x14ac:dyDescent="0.25">
      <c r="D3488" s="10"/>
    </row>
    <row r="3489" spans="4:4" customFormat="1" x14ac:dyDescent="0.25">
      <c r="D3489" s="10"/>
    </row>
    <row r="3490" spans="4:4" customFormat="1" x14ac:dyDescent="0.25">
      <c r="D3490" s="10"/>
    </row>
    <row r="3491" spans="4:4" customFormat="1" x14ac:dyDescent="0.25">
      <c r="D3491" s="10"/>
    </row>
    <row r="3492" spans="4:4" customFormat="1" x14ac:dyDescent="0.25">
      <c r="D3492" s="10"/>
    </row>
    <row r="3493" spans="4:4" customFormat="1" x14ac:dyDescent="0.25">
      <c r="D3493" s="10"/>
    </row>
    <row r="3494" spans="4:4" customFormat="1" x14ac:dyDescent="0.25">
      <c r="D3494" s="10"/>
    </row>
    <row r="3495" spans="4:4" customFormat="1" x14ac:dyDescent="0.25">
      <c r="D3495" s="10"/>
    </row>
    <row r="3496" spans="4:4" customFormat="1" x14ac:dyDescent="0.25">
      <c r="D3496" s="10"/>
    </row>
    <row r="3497" spans="4:4" customFormat="1" x14ac:dyDescent="0.25">
      <c r="D3497" s="10"/>
    </row>
    <row r="3498" spans="4:4" customFormat="1" x14ac:dyDescent="0.25">
      <c r="D3498" s="10"/>
    </row>
    <row r="3499" spans="4:4" customFormat="1" x14ac:dyDescent="0.25">
      <c r="D3499" s="10"/>
    </row>
    <row r="3500" spans="4:4" customFormat="1" x14ac:dyDescent="0.25">
      <c r="D3500" s="10"/>
    </row>
    <row r="3501" spans="4:4" customFormat="1" x14ac:dyDescent="0.25">
      <c r="D3501" s="10"/>
    </row>
    <row r="3502" spans="4:4" customFormat="1" x14ac:dyDescent="0.25">
      <c r="D3502" s="10"/>
    </row>
    <row r="3503" spans="4:4" customFormat="1" x14ac:dyDescent="0.25">
      <c r="D3503" s="10"/>
    </row>
    <row r="3504" spans="4:4" customFormat="1" x14ac:dyDescent="0.25">
      <c r="D3504" s="10"/>
    </row>
    <row r="3505" spans="4:4" customFormat="1" x14ac:dyDescent="0.25">
      <c r="D3505" s="10"/>
    </row>
    <row r="3506" spans="4:4" customFormat="1" x14ac:dyDescent="0.25">
      <c r="D3506" s="10"/>
    </row>
    <row r="3507" spans="4:4" customFormat="1" x14ac:dyDescent="0.25">
      <c r="D3507" s="10"/>
    </row>
    <row r="3508" spans="4:4" customFormat="1" x14ac:dyDescent="0.25">
      <c r="D3508" s="10"/>
    </row>
    <row r="3509" spans="4:4" customFormat="1" x14ac:dyDescent="0.25">
      <c r="D3509" s="10"/>
    </row>
    <row r="3510" spans="4:4" customFormat="1" x14ac:dyDescent="0.25">
      <c r="D3510" s="10"/>
    </row>
    <row r="3511" spans="4:4" customFormat="1" x14ac:dyDescent="0.25">
      <c r="D3511" s="10"/>
    </row>
    <row r="3512" spans="4:4" customFormat="1" x14ac:dyDescent="0.25">
      <c r="D3512" s="10"/>
    </row>
    <row r="3513" spans="4:4" customFormat="1" x14ac:dyDescent="0.25">
      <c r="D3513" s="10"/>
    </row>
    <row r="3514" spans="4:4" customFormat="1" x14ac:dyDescent="0.25">
      <c r="D3514" s="10"/>
    </row>
    <row r="3515" spans="4:4" customFormat="1" x14ac:dyDescent="0.25">
      <c r="D3515" s="10"/>
    </row>
    <row r="3516" spans="4:4" customFormat="1" x14ac:dyDescent="0.25">
      <c r="D3516" s="10"/>
    </row>
    <row r="3517" spans="4:4" customFormat="1" x14ac:dyDescent="0.25">
      <c r="D3517" s="10"/>
    </row>
    <row r="3518" spans="4:4" customFormat="1" x14ac:dyDescent="0.25">
      <c r="D3518" s="10"/>
    </row>
    <row r="3519" spans="4:4" customFormat="1" x14ac:dyDescent="0.25">
      <c r="D3519" s="10"/>
    </row>
    <row r="3520" spans="4:4" customFormat="1" x14ac:dyDescent="0.25">
      <c r="D3520" s="10"/>
    </row>
    <row r="3521" spans="4:4" customFormat="1" x14ac:dyDescent="0.25">
      <c r="D3521" s="10"/>
    </row>
    <row r="3522" spans="4:4" customFormat="1" x14ac:dyDescent="0.25">
      <c r="D3522" s="10"/>
    </row>
    <row r="3523" spans="4:4" customFormat="1" x14ac:dyDescent="0.25">
      <c r="D3523" s="10"/>
    </row>
    <row r="3524" spans="4:4" customFormat="1" x14ac:dyDescent="0.25">
      <c r="D3524" s="10"/>
    </row>
    <row r="3525" spans="4:4" customFormat="1" x14ac:dyDescent="0.25">
      <c r="D3525" s="10"/>
    </row>
    <row r="3526" spans="4:4" customFormat="1" x14ac:dyDescent="0.25">
      <c r="D3526" s="10"/>
    </row>
    <row r="3527" spans="4:4" customFormat="1" x14ac:dyDescent="0.25">
      <c r="D3527" s="10"/>
    </row>
    <row r="3528" spans="4:4" customFormat="1" x14ac:dyDescent="0.25">
      <c r="D3528" s="10"/>
    </row>
    <row r="3529" spans="4:4" customFormat="1" x14ac:dyDescent="0.25">
      <c r="D3529" s="10"/>
    </row>
    <row r="3530" spans="4:4" customFormat="1" x14ac:dyDescent="0.25">
      <c r="D3530" s="10"/>
    </row>
    <row r="3531" spans="4:4" customFormat="1" x14ac:dyDescent="0.25">
      <c r="D3531" s="10"/>
    </row>
    <row r="3532" spans="4:4" customFormat="1" x14ac:dyDescent="0.25">
      <c r="D3532" s="10"/>
    </row>
    <row r="3533" spans="4:4" customFormat="1" x14ac:dyDescent="0.25">
      <c r="D3533" s="10"/>
    </row>
    <row r="3534" spans="4:4" customFormat="1" x14ac:dyDescent="0.25">
      <c r="D3534" s="10"/>
    </row>
    <row r="3535" spans="4:4" customFormat="1" x14ac:dyDescent="0.25">
      <c r="D3535" s="10"/>
    </row>
    <row r="3536" spans="4:4" customFormat="1" x14ac:dyDescent="0.25">
      <c r="D3536" s="10"/>
    </row>
    <row r="3537" spans="4:4" customFormat="1" x14ac:dyDescent="0.25">
      <c r="D3537" s="10"/>
    </row>
    <row r="3538" spans="4:4" customFormat="1" x14ac:dyDescent="0.25">
      <c r="D3538" s="10"/>
    </row>
    <row r="3539" spans="4:4" customFormat="1" x14ac:dyDescent="0.25">
      <c r="D3539" s="10"/>
    </row>
    <row r="3540" spans="4:4" customFormat="1" x14ac:dyDescent="0.25">
      <c r="D3540" s="10"/>
    </row>
    <row r="3541" spans="4:4" customFormat="1" x14ac:dyDescent="0.25">
      <c r="D3541" s="10"/>
    </row>
    <row r="3542" spans="4:4" customFormat="1" x14ac:dyDescent="0.25">
      <c r="D3542" s="10"/>
    </row>
    <row r="3543" spans="4:4" customFormat="1" x14ac:dyDescent="0.25">
      <c r="D3543" s="10"/>
    </row>
    <row r="3544" spans="4:4" customFormat="1" x14ac:dyDescent="0.25">
      <c r="D3544" s="10"/>
    </row>
    <row r="3545" spans="4:4" customFormat="1" x14ac:dyDescent="0.25">
      <c r="D3545" s="10"/>
    </row>
    <row r="3546" spans="4:4" customFormat="1" x14ac:dyDescent="0.25">
      <c r="D3546" s="10"/>
    </row>
    <row r="3547" spans="4:4" customFormat="1" x14ac:dyDescent="0.25">
      <c r="D3547" s="10"/>
    </row>
    <row r="3548" spans="4:4" customFormat="1" x14ac:dyDescent="0.25">
      <c r="D3548" s="10"/>
    </row>
    <row r="3549" spans="4:4" customFormat="1" x14ac:dyDescent="0.25">
      <c r="D3549" s="10"/>
    </row>
    <row r="3550" spans="4:4" customFormat="1" x14ac:dyDescent="0.25">
      <c r="D3550" s="10"/>
    </row>
    <row r="3551" spans="4:4" customFormat="1" x14ac:dyDescent="0.25">
      <c r="D3551" s="10"/>
    </row>
    <row r="3552" spans="4:4" customFormat="1" x14ac:dyDescent="0.25">
      <c r="D3552" s="10"/>
    </row>
    <row r="3553" spans="4:4" customFormat="1" x14ac:dyDescent="0.25">
      <c r="D3553" s="10"/>
    </row>
    <row r="3554" spans="4:4" customFormat="1" x14ac:dyDescent="0.25">
      <c r="D3554" s="10"/>
    </row>
    <row r="3555" spans="4:4" customFormat="1" x14ac:dyDescent="0.25">
      <c r="D3555" s="10"/>
    </row>
    <row r="3556" spans="4:4" customFormat="1" x14ac:dyDescent="0.25">
      <c r="D3556" s="10"/>
    </row>
    <row r="3557" spans="4:4" customFormat="1" x14ac:dyDescent="0.25">
      <c r="D3557" s="10"/>
    </row>
    <row r="3558" spans="4:4" customFormat="1" x14ac:dyDescent="0.25">
      <c r="D3558" s="10"/>
    </row>
    <row r="3559" spans="4:4" customFormat="1" x14ac:dyDescent="0.25">
      <c r="D3559" s="10"/>
    </row>
    <row r="3560" spans="4:4" customFormat="1" x14ac:dyDescent="0.25">
      <c r="D3560" s="10"/>
    </row>
    <row r="3561" spans="4:4" customFormat="1" x14ac:dyDescent="0.25">
      <c r="D3561" s="10"/>
    </row>
    <row r="3562" spans="4:4" customFormat="1" x14ac:dyDescent="0.25">
      <c r="D3562" s="10"/>
    </row>
    <row r="3563" spans="4:4" customFormat="1" x14ac:dyDescent="0.25">
      <c r="D3563" s="10"/>
    </row>
    <row r="3564" spans="4:4" customFormat="1" x14ac:dyDescent="0.25">
      <c r="D3564" s="10"/>
    </row>
    <row r="3565" spans="4:4" customFormat="1" x14ac:dyDescent="0.25">
      <c r="D3565" s="10"/>
    </row>
    <row r="3566" spans="4:4" customFormat="1" x14ac:dyDescent="0.25">
      <c r="D3566" s="10"/>
    </row>
    <row r="3567" spans="4:4" customFormat="1" x14ac:dyDescent="0.25">
      <c r="D3567" s="10"/>
    </row>
    <row r="3568" spans="4:4" customFormat="1" x14ac:dyDescent="0.25">
      <c r="D3568" s="10"/>
    </row>
    <row r="3569" spans="4:4" customFormat="1" x14ac:dyDescent="0.25">
      <c r="D3569" s="10"/>
    </row>
    <row r="3570" spans="4:4" customFormat="1" x14ac:dyDescent="0.25">
      <c r="D3570" s="10"/>
    </row>
    <row r="3571" spans="4:4" customFormat="1" x14ac:dyDescent="0.25">
      <c r="D3571" s="10"/>
    </row>
    <row r="3572" spans="4:4" customFormat="1" x14ac:dyDescent="0.25">
      <c r="D3572" s="10"/>
    </row>
    <row r="3573" spans="4:4" customFormat="1" x14ac:dyDescent="0.25">
      <c r="D3573" s="10"/>
    </row>
    <row r="3574" spans="4:4" customFormat="1" x14ac:dyDescent="0.25">
      <c r="D3574" s="10"/>
    </row>
    <row r="3575" spans="4:4" customFormat="1" x14ac:dyDescent="0.25">
      <c r="D3575" s="10"/>
    </row>
    <row r="3576" spans="4:4" customFormat="1" x14ac:dyDescent="0.25">
      <c r="D3576" s="10"/>
    </row>
    <row r="3577" spans="4:4" customFormat="1" x14ac:dyDescent="0.25">
      <c r="D3577" s="10"/>
    </row>
    <row r="3578" spans="4:4" customFormat="1" x14ac:dyDescent="0.25">
      <c r="D3578" s="10"/>
    </row>
    <row r="3579" spans="4:4" customFormat="1" x14ac:dyDescent="0.25">
      <c r="D3579" s="10"/>
    </row>
    <row r="3580" spans="4:4" customFormat="1" x14ac:dyDescent="0.25">
      <c r="D3580" s="10"/>
    </row>
    <row r="3581" spans="4:4" customFormat="1" x14ac:dyDescent="0.25">
      <c r="D3581" s="10"/>
    </row>
    <row r="3582" spans="4:4" customFormat="1" x14ac:dyDescent="0.25">
      <c r="D3582" s="10"/>
    </row>
    <row r="3583" spans="4:4" customFormat="1" x14ac:dyDescent="0.25">
      <c r="D3583" s="10"/>
    </row>
    <row r="3584" spans="4:4" customFormat="1" x14ac:dyDescent="0.25">
      <c r="D3584" s="10"/>
    </row>
    <row r="3585" spans="4:4" customFormat="1" x14ac:dyDescent="0.25">
      <c r="D3585" s="10"/>
    </row>
    <row r="3586" spans="4:4" customFormat="1" x14ac:dyDescent="0.25">
      <c r="D3586" s="10"/>
    </row>
    <row r="3587" spans="4:4" customFormat="1" x14ac:dyDescent="0.25">
      <c r="D3587" s="10"/>
    </row>
    <row r="3588" spans="4:4" customFormat="1" x14ac:dyDescent="0.25">
      <c r="D3588" s="10"/>
    </row>
    <row r="3589" spans="4:4" customFormat="1" x14ac:dyDescent="0.25">
      <c r="D3589" s="10"/>
    </row>
    <row r="3590" spans="4:4" customFormat="1" x14ac:dyDescent="0.25">
      <c r="D3590" s="10"/>
    </row>
    <row r="3591" spans="4:4" customFormat="1" x14ac:dyDescent="0.25">
      <c r="D3591" s="10"/>
    </row>
    <row r="3592" spans="4:4" customFormat="1" x14ac:dyDescent="0.25">
      <c r="D3592" s="10"/>
    </row>
    <row r="3593" spans="4:4" customFormat="1" x14ac:dyDescent="0.25">
      <c r="D3593" s="10"/>
    </row>
    <row r="3594" spans="4:4" customFormat="1" x14ac:dyDescent="0.25">
      <c r="D3594" s="10"/>
    </row>
    <row r="3595" spans="4:4" customFormat="1" x14ac:dyDescent="0.25">
      <c r="D3595" s="10"/>
    </row>
    <row r="3596" spans="4:4" customFormat="1" x14ac:dyDescent="0.25">
      <c r="D3596" s="10"/>
    </row>
    <row r="3597" spans="4:4" customFormat="1" x14ac:dyDescent="0.25">
      <c r="D3597" s="10"/>
    </row>
    <row r="3598" spans="4:4" customFormat="1" x14ac:dyDescent="0.25">
      <c r="D3598" s="10"/>
    </row>
    <row r="3599" spans="4:4" customFormat="1" x14ac:dyDescent="0.25">
      <c r="D3599" s="10"/>
    </row>
    <row r="3600" spans="4:4" customFormat="1" x14ac:dyDescent="0.25">
      <c r="D3600" s="10"/>
    </row>
    <row r="3601" spans="4:4" customFormat="1" x14ac:dyDescent="0.25">
      <c r="D3601" s="10"/>
    </row>
    <row r="3602" spans="4:4" customFormat="1" x14ac:dyDescent="0.25">
      <c r="D3602" s="10"/>
    </row>
    <row r="3603" spans="4:4" customFormat="1" x14ac:dyDescent="0.25">
      <c r="D3603" s="10"/>
    </row>
    <row r="3604" spans="4:4" customFormat="1" x14ac:dyDescent="0.25">
      <c r="D3604" s="10"/>
    </row>
    <row r="3605" spans="4:4" customFormat="1" x14ac:dyDescent="0.25">
      <c r="D3605" s="10"/>
    </row>
    <row r="3606" spans="4:4" customFormat="1" x14ac:dyDescent="0.25">
      <c r="D3606" s="10"/>
    </row>
    <row r="3607" spans="4:4" customFormat="1" x14ac:dyDescent="0.25">
      <c r="D3607" s="10"/>
    </row>
    <row r="3608" spans="4:4" customFormat="1" x14ac:dyDescent="0.25">
      <c r="D3608" s="10"/>
    </row>
    <row r="3609" spans="4:4" customFormat="1" x14ac:dyDescent="0.25">
      <c r="D3609" s="10"/>
    </row>
    <row r="3610" spans="4:4" customFormat="1" x14ac:dyDescent="0.25">
      <c r="D3610" s="10"/>
    </row>
    <row r="3611" spans="4:4" customFormat="1" x14ac:dyDescent="0.25">
      <c r="D3611" s="10"/>
    </row>
    <row r="3612" spans="4:4" customFormat="1" x14ac:dyDescent="0.25">
      <c r="D3612" s="10"/>
    </row>
    <row r="3613" spans="4:4" customFormat="1" x14ac:dyDescent="0.25">
      <c r="D3613" s="10"/>
    </row>
    <row r="3614" spans="4:4" customFormat="1" x14ac:dyDescent="0.25">
      <c r="D3614" s="10"/>
    </row>
    <row r="3615" spans="4:4" customFormat="1" x14ac:dyDescent="0.25">
      <c r="D3615" s="10"/>
    </row>
    <row r="3616" spans="4:4" customFormat="1" x14ac:dyDescent="0.25">
      <c r="D3616" s="10"/>
    </row>
    <row r="3617" spans="4:4" customFormat="1" x14ac:dyDescent="0.25">
      <c r="D3617" s="10"/>
    </row>
    <row r="3618" spans="4:4" customFormat="1" x14ac:dyDescent="0.25">
      <c r="D3618" s="10"/>
    </row>
    <row r="3619" spans="4:4" customFormat="1" x14ac:dyDescent="0.25">
      <c r="D3619" s="10"/>
    </row>
    <row r="3620" spans="4:4" customFormat="1" x14ac:dyDescent="0.25">
      <c r="D3620" s="10"/>
    </row>
    <row r="3621" spans="4:4" customFormat="1" x14ac:dyDescent="0.25">
      <c r="D3621" s="10"/>
    </row>
    <row r="3622" spans="4:4" customFormat="1" x14ac:dyDescent="0.25">
      <c r="D3622" s="10"/>
    </row>
    <row r="3623" spans="4:4" customFormat="1" x14ac:dyDescent="0.25">
      <c r="D3623" s="10"/>
    </row>
    <row r="3624" spans="4:4" customFormat="1" x14ac:dyDescent="0.25">
      <c r="D3624" s="10"/>
    </row>
    <row r="3625" spans="4:4" customFormat="1" x14ac:dyDescent="0.25">
      <c r="D3625" s="10"/>
    </row>
    <row r="3626" spans="4:4" customFormat="1" x14ac:dyDescent="0.25">
      <c r="D3626" s="10"/>
    </row>
    <row r="3627" spans="4:4" customFormat="1" x14ac:dyDescent="0.25">
      <c r="D3627" s="10"/>
    </row>
    <row r="3628" spans="4:4" customFormat="1" x14ac:dyDescent="0.25">
      <c r="D3628" s="10"/>
    </row>
    <row r="3629" spans="4:4" customFormat="1" x14ac:dyDescent="0.25">
      <c r="D3629" s="10"/>
    </row>
    <row r="3630" spans="4:4" customFormat="1" x14ac:dyDescent="0.25">
      <c r="D3630" s="10"/>
    </row>
    <row r="3631" spans="4:4" customFormat="1" x14ac:dyDescent="0.25">
      <c r="D3631" s="10"/>
    </row>
    <row r="3632" spans="4:4" customFormat="1" x14ac:dyDescent="0.25">
      <c r="D3632" s="10"/>
    </row>
    <row r="3633" spans="4:4" customFormat="1" x14ac:dyDescent="0.25">
      <c r="D3633" s="10"/>
    </row>
    <row r="3634" spans="4:4" customFormat="1" x14ac:dyDescent="0.25">
      <c r="D3634" s="10"/>
    </row>
    <row r="3635" spans="4:4" customFormat="1" x14ac:dyDescent="0.25">
      <c r="D3635" s="10"/>
    </row>
    <row r="3636" spans="4:4" customFormat="1" x14ac:dyDescent="0.25">
      <c r="D3636" s="10"/>
    </row>
    <row r="3637" spans="4:4" customFormat="1" x14ac:dyDescent="0.25">
      <c r="D3637" s="10"/>
    </row>
    <row r="3638" spans="4:4" customFormat="1" x14ac:dyDescent="0.25">
      <c r="D3638" s="10"/>
    </row>
    <row r="3639" spans="4:4" customFormat="1" x14ac:dyDescent="0.25">
      <c r="D3639" s="10"/>
    </row>
    <row r="3640" spans="4:4" customFormat="1" x14ac:dyDescent="0.25">
      <c r="D3640" s="10"/>
    </row>
    <row r="3641" spans="4:4" customFormat="1" x14ac:dyDescent="0.25">
      <c r="D3641" s="10"/>
    </row>
    <row r="3642" spans="4:4" customFormat="1" x14ac:dyDescent="0.25">
      <c r="D3642" s="10"/>
    </row>
    <row r="3643" spans="4:4" customFormat="1" x14ac:dyDescent="0.25">
      <c r="D3643" s="10"/>
    </row>
    <row r="3644" spans="4:4" customFormat="1" x14ac:dyDescent="0.25">
      <c r="D3644" s="10"/>
    </row>
    <row r="3645" spans="4:4" customFormat="1" x14ac:dyDescent="0.25">
      <c r="D3645" s="10"/>
    </row>
    <row r="3646" spans="4:4" customFormat="1" x14ac:dyDescent="0.25">
      <c r="D3646" s="10"/>
    </row>
    <row r="3647" spans="4:4" customFormat="1" x14ac:dyDescent="0.25">
      <c r="D3647" s="10"/>
    </row>
    <row r="3648" spans="4:4" customFormat="1" x14ac:dyDescent="0.25">
      <c r="D3648" s="10"/>
    </row>
    <row r="3649" spans="4:4" customFormat="1" x14ac:dyDescent="0.25">
      <c r="D3649" s="10"/>
    </row>
    <row r="3650" spans="4:4" customFormat="1" x14ac:dyDescent="0.25">
      <c r="D3650" s="10"/>
    </row>
    <row r="3651" spans="4:4" customFormat="1" x14ac:dyDescent="0.25">
      <c r="D3651" s="10"/>
    </row>
    <row r="3652" spans="4:4" customFormat="1" x14ac:dyDescent="0.25">
      <c r="D3652" s="10"/>
    </row>
    <row r="3653" spans="4:4" customFormat="1" x14ac:dyDescent="0.25">
      <c r="D3653" s="10"/>
    </row>
    <row r="3654" spans="4:4" customFormat="1" x14ac:dyDescent="0.25">
      <c r="D3654" s="10"/>
    </row>
    <row r="3655" spans="4:4" customFormat="1" x14ac:dyDescent="0.25">
      <c r="D3655" s="10"/>
    </row>
    <row r="3656" spans="4:4" customFormat="1" x14ac:dyDescent="0.25">
      <c r="D3656" s="10"/>
    </row>
    <row r="3657" spans="4:4" customFormat="1" x14ac:dyDescent="0.25">
      <c r="D3657" s="10"/>
    </row>
    <row r="3658" spans="4:4" customFormat="1" x14ac:dyDescent="0.25">
      <c r="D3658" s="10"/>
    </row>
    <row r="3659" spans="4:4" customFormat="1" x14ac:dyDescent="0.25">
      <c r="D3659" s="10"/>
    </row>
    <row r="3660" spans="4:4" customFormat="1" x14ac:dyDescent="0.25">
      <c r="D3660" s="10"/>
    </row>
    <row r="3661" spans="4:4" customFormat="1" x14ac:dyDescent="0.25">
      <c r="D3661" s="10"/>
    </row>
    <row r="3662" spans="4:4" customFormat="1" x14ac:dyDescent="0.25">
      <c r="D3662" s="10"/>
    </row>
    <row r="3663" spans="4:4" customFormat="1" x14ac:dyDescent="0.25">
      <c r="D3663" s="10"/>
    </row>
    <row r="3664" spans="4:4" customFormat="1" x14ac:dyDescent="0.25">
      <c r="D3664" s="10"/>
    </row>
    <row r="3665" spans="4:4" customFormat="1" x14ac:dyDescent="0.25">
      <c r="D3665" s="10"/>
    </row>
    <row r="3666" spans="4:4" customFormat="1" x14ac:dyDescent="0.25">
      <c r="D3666" s="10"/>
    </row>
    <row r="3667" spans="4:4" customFormat="1" x14ac:dyDescent="0.25">
      <c r="D3667" s="10"/>
    </row>
    <row r="3668" spans="4:4" customFormat="1" x14ac:dyDescent="0.25">
      <c r="D3668" s="10"/>
    </row>
    <row r="3669" spans="4:4" customFormat="1" x14ac:dyDescent="0.25">
      <c r="D3669" s="10"/>
    </row>
    <row r="3670" spans="4:4" customFormat="1" x14ac:dyDescent="0.25">
      <c r="D3670" s="10"/>
    </row>
    <row r="3671" spans="4:4" customFormat="1" x14ac:dyDescent="0.25">
      <c r="D3671" s="10"/>
    </row>
    <row r="3672" spans="4:4" customFormat="1" x14ac:dyDescent="0.25">
      <c r="D3672" s="10"/>
    </row>
    <row r="3673" spans="4:4" customFormat="1" x14ac:dyDescent="0.25">
      <c r="D3673" s="10"/>
    </row>
    <row r="3674" spans="4:4" customFormat="1" x14ac:dyDescent="0.25">
      <c r="D3674" s="10"/>
    </row>
    <row r="3675" spans="4:4" customFormat="1" x14ac:dyDescent="0.25">
      <c r="D3675" s="10"/>
    </row>
    <row r="3676" spans="4:4" customFormat="1" x14ac:dyDescent="0.25">
      <c r="D3676" s="10"/>
    </row>
    <row r="3677" spans="4:4" customFormat="1" x14ac:dyDescent="0.25">
      <c r="D3677" s="10"/>
    </row>
    <row r="3678" spans="4:4" customFormat="1" x14ac:dyDescent="0.25">
      <c r="D3678" s="10"/>
    </row>
    <row r="3679" spans="4:4" customFormat="1" x14ac:dyDescent="0.25">
      <c r="D3679" s="10"/>
    </row>
    <row r="3680" spans="4:4" customFormat="1" x14ac:dyDescent="0.25">
      <c r="D3680" s="10"/>
    </row>
    <row r="3681" spans="4:4" customFormat="1" x14ac:dyDescent="0.25">
      <c r="D3681" s="10"/>
    </row>
    <row r="3682" spans="4:4" customFormat="1" x14ac:dyDescent="0.25">
      <c r="D3682" s="10"/>
    </row>
    <row r="3683" spans="4:4" customFormat="1" x14ac:dyDescent="0.25">
      <c r="D3683" s="10"/>
    </row>
    <row r="3684" spans="4:4" customFormat="1" x14ac:dyDescent="0.25">
      <c r="D3684" s="10"/>
    </row>
    <row r="3685" spans="4:4" customFormat="1" x14ac:dyDescent="0.25">
      <c r="D3685" s="10"/>
    </row>
    <row r="3686" spans="4:4" customFormat="1" x14ac:dyDescent="0.25">
      <c r="D3686" s="10"/>
    </row>
    <row r="3687" spans="4:4" customFormat="1" x14ac:dyDescent="0.25">
      <c r="D3687" s="10"/>
    </row>
    <row r="3688" spans="4:4" customFormat="1" x14ac:dyDescent="0.25">
      <c r="D3688" s="10"/>
    </row>
    <row r="3689" spans="4:4" customFormat="1" x14ac:dyDescent="0.25">
      <c r="D3689" s="10"/>
    </row>
    <row r="3690" spans="4:4" customFormat="1" x14ac:dyDescent="0.25">
      <c r="D3690" s="10"/>
    </row>
    <row r="3691" spans="4:4" customFormat="1" x14ac:dyDescent="0.25">
      <c r="D3691" s="10"/>
    </row>
    <row r="3692" spans="4:4" customFormat="1" x14ac:dyDescent="0.25">
      <c r="D3692" s="10"/>
    </row>
    <row r="3693" spans="4:4" customFormat="1" x14ac:dyDescent="0.25">
      <c r="D3693" s="10"/>
    </row>
    <row r="3694" spans="4:4" customFormat="1" x14ac:dyDescent="0.25">
      <c r="D3694" s="10"/>
    </row>
    <row r="3695" spans="4:4" customFormat="1" x14ac:dyDescent="0.25">
      <c r="D3695" s="10"/>
    </row>
    <row r="3696" spans="4:4" customFormat="1" x14ac:dyDescent="0.25">
      <c r="D3696" s="10"/>
    </row>
    <row r="3697" spans="4:4" customFormat="1" x14ac:dyDescent="0.25">
      <c r="D3697" s="10"/>
    </row>
    <row r="3698" spans="4:4" customFormat="1" x14ac:dyDescent="0.25">
      <c r="D3698" s="10"/>
    </row>
    <row r="3699" spans="4:4" customFormat="1" x14ac:dyDescent="0.25">
      <c r="D3699" s="10"/>
    </row>
    <row r="3700" spans="4:4" customFormat="1" x14ac:dyDescent="0.25">
      <c r="D3700" s="10"/>
    </row>
    <row r="3701" spans="4:4" customFormat="1" x14ac:dyDescent="0.25">
      <c r="D3701" s="10"/>
    </row>
    <row r="3702" spans="4:4" customFormat="1" x14ac:dyDescent="0.25">
      <c r="D3702" s="10"/>
    </row>
    <row r="3703" spans="4:4" customFormat="1" x14ac:dyDescent="0.25">
      <c r="D3703" s="10"/>
    </row>
    <row r="3704" spans="4:4" customFormat="1" x14ac:dyDescent="0.25">
      <c r="D3704" s="10"/>
    </row>
    <row r="3705" spans="4:4" customFormat="1" x14ac:dyDescent="0.25">
      <c r="D3705" s="10"/>
    </row>
    <row r="3706" spans="4:4" customFormat="1" x14ac:dyDescent="0.25">
      <c r="D3706" s="10"/>
    </row>
    <row r="3707" spans="4:4" customFormat="1" x14ac:dyDescent="0.25">
      <c r="D3707" s="10"/>
    </row>
    <row r="3708" spans="4:4" customFormat="1" x14ac:dyDescent="0.25">
      <c r="D3708" s="10"/>
    </row>
    <row r="3709" spans="4:4" customFormat="1" x14ac:dyDescent="0.25">
      <c r="D3709" s="10"/>
    </row>
    <row r="3710" spans="4:4" customFormat="1" x14ac:dyDescent="0.25">
      <c r="D3710" s="10"/>
    </row>
    <row r="3711" spans="4:4" customFormat="1" x14ac:dyDescent="0.25">
      <c r="D3711" s="10"/>
    </row>
    <row r="3712" spans="4:4" customFormat="1" x14ac:dyDescent="0.25">
      <c r="D3712" s="10"/>
    </row>
    <row r="3713" spans="4:4" customFormat="1" x14ac:dyDescent="0.25">
      <c r="D3713" s="10"/>
    </row>
    <row r="3714" spans="4:4" customFormat="1" x14ac:dyDescent="0.25">
      <c r="D3714" s="10"/>
    </row>
    <row r="3715" spans="4:4" customFormat="1" x14ac:dyDescent="0.25">
      <c r="D3715" s="10"/>
    </row>
    <row r="3716" spans="4:4" customFormat="1" x14ac:dyDescent="0.25">
      <c r="D3716" s="10"/>
    </row>
    <row r="3717" spans="4:4" customFormat="1" x14ac:dyDescent="0.25">
      <c r="D3717" s="10"/>
    </row>
    <row r="3718" spans="4:4" customFormat="1" x14ac:dyDescent="0.25">
      <c r="D3718" s="10"/>
    </row>
    <row r="3719" spans="4:4" customFormat="1" x14ac:dyDescent="0.25">
      <c r="D3719" s="10"/>
    </row>
    <row r="3720" spans="4:4" customFormat="1" x14ac:dyDescent="0.25">
      <c r="D3720" s="10"/>
    </row>
    <row r="3721" spans="4:4" customFormat="1" x14ac:dyDescent="0.25">
      <c r="D3721" s="10"/>
    </row>
    <row r="3722" spans="4:4" customFormat="1" x14ac:dyDescent="0.25">
      <c r="D3722" s="10"/>
    </row>
    <row r="3723" spans="4:4" customFormat="1" x14ac:dyDescent="0.25">
      <c r="D3723" s="10"/>
    </row>
    <row r="3724" spans="4:4" customFormat="1" x14ac:dyDescent="0.25">
      <c r="D3724" s="10"/>
    </row>
    <row r="3725" spans="4:4" customFormat="1" x14ac:dyDescent="0.25">
      <c r="D3725" s="10"/>
    </row>
    <row r="3726" spans="4:4" customFormat="1" x14ac:dyDescent="0.25">
      <c r="D3726" s="10"/>
    </row>
    <row r="3727" spans="4:4" customFormat="1" x14ac:dyDescent="0.25">
      <c r="D3727" s="10"/>
    </row>
    <row r="3728" spans="4:4" customFormat="1" x14ac:dyDescent="0.25">
      <c r="D3728" s="10"/>
    </row>
    <row r="3729" spans="4:4" customFormat="1" x14ac:dyDescent="0.25">
      <c r="D3729" s="10"/>
    </row>
    <row r="3730" spans="4:4" customFormat="1" x14ac:dyDescent="0.25">
      <c r="D3730" s="10"/>
    </row>
    <row r="3731" spans="4:4" customFormat="1" x14ac:dyDescent="0.25">
      <c r="D3731" s="10"/>
    </row>
    <row r="3732" spans="4:4" customFormat="1" x14ac:dyDescent="0.25">
      <c r="D3732" s="10"/>
    </row>
    <row r="3733" spans="4:4" customFormat="1" x14ac:dyDescent="0.25">
      <c r="D3733" s="10"/>
    </row>
    <row r="3734" spans="4:4" customFormat="1" x14ac:dyDescent="0.25">
      <c r="D3734" s="10"/>
    </row>
    <row r="3735" spans="4:4" customFormat="1" x14ac:dyDescent="0.25">
      <c r="D3735" s="10"/>
    </row>
    <row r="3736" spans="4:4" customFormat="1" x14ac:dyDescent="0.25">
      <c r="D3736" s="10"/>
    </row>
    <row r="3737" spans="4:4" customFormat="1" x14ac:dyDescent="0.25">
      <c r="D3737" s="10"/>
    </row>
    <row r="3738" spans="4:4" customFormat="1" x14ac:dyDescent="0.25">
      <c r="D3738" s="10"/>
    </row>
    <row r="3739" spans="4:4" customFormat="1" x14ac:dyDescent="0.25">
      <c r="D3739" s="10"/>
    </row>
    <row r="3740" spans="4:4" customFormat="1" x14ac:dyDescent="0.25">
      <c r="D3740" s="10"/>
    </row>
    <row r="3741" spans="4:4" customFormat="1" x14ac:dyDescent="0.25">
      <c r="D3741" s="10"/>
    </row>
    <row r="3742" spans="4:4" customFormat="1" x14ac:dyDescent="0.25">
      <c r="D3742" s="10"/>
    </row>
    <row r="3743" spans="4:4" customFormat="1" x14ac:dyDescent="0.25">
      <c r="D3743" s="10"/>
    </row>
    <row r="3744" spans="4:4" customFormat="1" x14ac:dyDescent="0.25">
      <c r="D3744" s="10"/>
    </row>
    <row r="3745" spans="4:4" customFormat="1" x14ac:dyDescent="0.25">
      <c r="D3745" s="10"/>
    </row>
    <row r="3746" spans="4:4" customFormat="1" x14ac:dyDescent="0.25">
      <c r="D3746" s="10"/>
    </row>
    <row r="3747" spans="4:4" customFormat="1" x14ac:dyDescent="0.25">
      <c r="D3747" s="10"/>
    </row>
    <row r="3748" spans="4:4" customFormat="1" x14ac:dyDescent="0.25">
      <c r="D3748" s="10"/>
    </row>
    <row r="3749" spans="4:4" customFormat="1" x14ac:dyDescent="0.25">
      <c r="D3749" s="10"/>
    </row>
    <row r="3750" spans="4:4" customFormat="1" x14ac:dyDescent="0.25">
      <c r="D3750" s="10"/>
    </row>
    <row r="3751" spans="4:4" customFormat="1" x14ac:dyDescent="0.25">
      <c r="D3751" s="10"/>
    </row>
    <row r="3752" spans="4:4" customFormat="1" x14ac:dyDescent="0.25">
      <c r="D3752" s="10"/>
    </row>
    <row r="3753" spans="4:4" customFormat="1" x14ac:dyDescent="0.25">
      <c r="D3753" s="10"/>
    </row>
    <row r="3754" spans="4:4" customFormat="1" x14ac:dyDescent="0.25">
      <c r="D3754" s="10"/>
    </row>
    <row r="3755" spans="4:4" customFormat="1" x14ac:dyDescent="0.25">
      <c r="D3755" s="10"/>
    </row>
    <row r="3756" spans="4:4" customFormat="1" x14ac:dyDescent="0.25">
      <c r="D3756" s="10"/>
    </row>
    <row r="3757" spans="4:4" customFormat="1" x14ac:dyDescent="0.25">
      <c r="D3757" s="10"/>
    </row>
    <row r="3758" spans="4:4" customFormat="1" x14ac:dyDescent="0.25">
      <c r="D3758" s="10"/>
    </row>
    <row r="3759" spans="4:4" customFormat="1" x14ac:dyDescent="0.25">
      <c r="D3759" s="10"/>
    </row>
    <row r="3760" spans="4:4" customFormat="1" x14ac:dyDescent="0.25">
      <c r="D3760" s="10"/>
    </row>
    <row r="3761" spans="4:4" customFormat="1" x14ac:dyDescent="0.25">
      <c r="D3761" s="10"/>
    </row>
    <row r="3762" spans="4:4" customFormat="1" x14ac:dyDescent="0.25">
      <c r="D3762" s="10"/>
    </row>
    <row r="3763" spans="4:4" customFormat="1" x14ac:dyDescent="0.25">
      <c r="D3763" s="10"/>
    </row>
    <row r="3764" spans="4:4" customFormat="1" x14ac:dyDescent="0.25">
      <c r="D3764" s="10"/>
    </row>
    <row r="3765" spans="4:4" customFormat="1" x14ac:dyDescent="0.25">
      <c r="D3765" s="10"/>
    </row>
    <row r="3766" spans="4:4" customFormat="1" x14ac:dyDescent="0.25">
      <c r="D3766" s="10"/>
    </row>
    <row r="3767" spans="4:4" customFormat="1" x14ac:dyDescent="0.25">
      <c r="D3767" s="10"/>
    </row>
    <row r="3768" spans="4:4" customFormat="1" x14ac:dyDescent="0.25">
      <c r="D3768" s="10"/>
    </row>
    <row r="3769" spans="4:4" customFormat="1" x14ac:dyDescent="0.25">
      <c r="D3769" s="10"/>
    </row>
    <row r="3770" spans="4:4" customFormat="1" x14ac:dyDescent="0.25">
      <c r="D3770" s="10"/>
    </row>
    <row r="3771" spans="4:4" customFormat="1" x14ac:dyDescent="0.25">
      <c r="D3771" s="10"/>
    </row>
    <row r="3772" spans="4:4" customFormat="1" x14ac:dyDescent="0.25">
      <c r="D3772" s="10"/>
    </row>
    <row r="3773" spans="4:4" customFormat="1" x14ac:dyDescent="0.25">
      <c r="D3773" s="10"/>
    </row>
    <row r="3774" spans="4:4" customFormat="1" x14ac:dyDescent="0.25">
      <c r="D3774" s="10"/>
    </row>
    <row r="3775" spans="4:4" customFormat="1" x14ac:dyDescent="0.25">
      <c r="D3775" s="10"/>
    </row>
    <row r="3776" spans="4:4" customFormat="1" x14ac:dyDescent="0.25">
      <c r="D3776" s="10"/>
    </row>
    <row r="3777" spans="4:4" customFormat="1" x14ac:dyDescent="0.25">
      <c r="D3777" s="10"/>
    </row>
    <row r="3778" spans="4:4" customFormat="1" x14ac:dyDescent="0.25">
      <c r="D3778" s="10"/>
    </row>
    <row r="3779" spans="4:4" customFormat="1" x14ac:dyDescent="0.25">
      <c r="D3779" s="10"/>
    </row>
    <row r="3780" spans="4:4" customFormat="1" x14ac:dyDescent="0.25">
      <c r="D3780" s="10"/>
    </row>
    <row r="3781" spans="4:4" customFormat="1" x14ac:dyDescent="0.25">
      <c r="D3781" s="10"/>
    </row>
    <row r="3782" spans="4:4" customFormat="1" x14ac:dyDescent="0.25">
      <c r="D3782" s="10"/>
    </row>
    <row r="3783" spans="4:4" customFormat="1" x14ac:dyDescent="0.25">
      <c r="D3783" s="10"/>
    </row>
    <row r="3784" spans="4:4" customFormat="1" x14ac:dyDescent="0.25">
      <c r="D3784" s="10"/>
    </row>
    <row r="3785" spans="4:4" customFormat="1" x14ac:dyDescent="0.25">
      <c r="D3785" s="10"/>
    </row>
    <row r="3786" spans="4:4" customFormat="1" x14ac:dyDescent="0.25">
      <c r="D3786" s="10"/>
    </row>
    <row r="3787" spans="4:4" customFormat="1" x14ac:dyDescent="0.25">
      <c r="D3787" s="10"/>
    </row>
    <row r="3788" spans="4:4" customFormat="1" x14ac:dyDescent="0.25">
      <c r="D3788" s="10"/>
    </row>
    <row r="3789" spans="4:4" customFormat="1" x14ac:dyDescent="0.25">
      <c r="D3789" s="10"/>
    </row>
    <row r="3790" spans="4:4" customFormat="1" x14ac:dyDescent="0.25">
      <c r="D3790" s="10"/>
    </row>
    <row r="3791" spans="4:4" customFormat="1" x14ac:dyDescent="0.25">
      <c r="D3791" s="10"/>
    </row>
    <row r="3792" spans="4:4" customFormat="1" x14ac:dyDescent="0.25">
      <c r="D3792" s="10"/>
    </row>
    <row r="3793" spans="4:4" customFormat="1" x14ac:dyDescent="0.25">
      <c r="D3793" s="10"/>
    </row>
    <row r="3794" spans="4:4" customFormat="1" x14ac:dyDescent="0.25">
      <c r="D3794" s="10"/>
    </row>
    <row r="3795" spans="4:4" customFormat="1" x14ac:dyDescent="0.25">
      <c r="D3795" s="10"/>
    </row>
    <row r="3796" spans="4:4" customFormat="1" x14ac:dyDescent="0.25">
      <c r="D3796" s="10"/>
    </row>
    <row r="3797" spans="4:4" customFormat="1" x14ac:dyDescent="0.25">
      <c r="D3797" s="10"/>
    </row>
    <row r="3798" spans="4:4" customFormat="1" x14ac:dyDescent="0.25">
      <c r="D3798" s="10"/>
    </row>
    <row r="3799" spans="4:4" customFormat="1" x14ac:dyDescent="0.25">
      <c r="D3799" s="10"/>
    </row>
    <row r="3800" spans="4:4" customFormat="1" x14ac:dyDescent="0.25">
      <c r="D3800" s="10"/>
    </row>
    <row r="3801" spans="4:4" customFormat="1" x14ac:dyDescent="0.25">
      <c r="D3801" s="10"/>
    </row>
    <row r="3802" spans="4:4" customFormat="1" x14ac:dyDescent="0.25">
      <c r="D3802" s="10"/>
    </row>
    <row r="3803" spans="4:4" customFormat="1" x14ac:dyDescent="0.25">
      <c r="D3803" s="10"/>
    </row>
    <row r="3804" spans="4:4" customFormat="1" x14ac:dyDescent="0.25">
      <c r="D3804" s="10"/>
    </row>
    <row r="3805" spans="4:4" customFormat="1" x14ac:dyDescent="0.25">
      <c r="D3805" s="10"/>
    </row>
    <row r="3806" spans="4:4" customFormat="1" x14ac:dyDescent="0.25">
      <c r="D3806" s="10"/>
    </row>
    <row r="3807" spans="4:4" customFormat="1" x14ac:dyDescent="0.25">
      <c r="D3807" s="10"/>
    </row>
    <row r="3808" spans="4:4" customFormat="1" x14ac:dyDescent="0.25">
      <c r="D3808" s="10"/>
    </row>
    <row r="3809" spans="4:4" customFormat="1" x14ac:dyDescent="0.25">
      <c r="D3809" s="10"/>
    </row>
    <row r="3810" spans="4:4" customFormat="1" x14ac:dyDescent="0.25">
      <c r="D3810" s="10"/>
    </row>
    <row r="3811" spans="4:4" customFormat="1" x14ac:dyDescent="0.25">
      <c r="D3811" s="10"/>
    </row>
    <row r="3812" spans="4:4" customFormat="1" x14ac:dyDescent="0.25">
      <c r="D3812" s="10"/>
    </row>
    <row r="3813" spans="4:4" customFormat="1" x14ac:dyDescent="0.25">
      <c r="D3813" s="10"/>
    </row>
    <row r="3814" spans="4:4" customFormat="1" x14ac:dyDescent="0.25">
      <c r="D3814" s="10"/>
    </row>
    <row r="3815" spans="4:4" customFormat="1" x14ac:dyDescent="0.25">
      <c r="D3815" s="10"/>
    </row>
    <row r="3816" spans="4:4" customFormat="1" x14ac:dyDescent="0.25">
      <c r="D3816" s="10"/>
    </row>
    <row r="3817" spans="4:4" customFormat="1" x14ac:dyDescent="0.25">
      <c r="D3817" s="10"/>
    </row>
    <row r="3818" spans="4:4" customFormat="1" x14ac:dyDescent="0.25">
      <c r="D3818" s="10"/>
    </row>
    <row r="3819" spans="4:4" customFormat="1" x14ac:dyDescent="0.25">
      <c r="D3819" s="10"/>
    </row>
    <row r="3820" spans="4:4" customFormat="1" x14ac:dyDescent="0.25">
      <c r="D3820" s="10"/>
    </row>
    <row r="3821" spans="4:4" customFormat="1" x14ac:dyDescent="0.25">
      <c r="D3821" s="10"/>
    </row>
    <row r="3822" spans="4:4" customFormat="1" x14ac:dyDescent="0.25">
      <c r="D3822" s="10"/>
    </row>
    <row r="3823" spans="4:4" customFormat="1" x14ac:dyDescent="0.25">
      <c r="D3823" s="10"/>
    </row>
    <row r="3824" spans="4:4" customFormat="1" x14ac:dyDescent="0.25">
      <c r="D3824" s="10"/>
    </row>
    <row r="3825" spans="4:4" customFormat="1" x14ac:dyDescent="0.25">
      <c r="D3825" s="10"/>
    </row>
    <row r="3826" spans="4:4" customFormat="1" x14ac:dyDescent="0.25">
      <c r="D3826" s="10"/>
    </row>
    <row r="3827" spans="4:4" customFormat="1" x14ac:dyDescent="0.25">
      <c r="D3827" s="10"/>
    </row>
    <row r="3828" spans="4:4" customFormat="1" x14ac:dyDescent="0.25">
      <c r="D3828" s="10"/>
    </row>
    <row r="3829" spans="4:4" customFormat="1" x14ac:dyDescent="0.25">
      <c r="D3829" s="10"/>
    </row>
    <row r="3830" spans="4:4" customFormat="1" x14ac:dyDescent="0.25">
      <c r="D3830" s="10"/>
    </row>
    <row r="3831" spans="4:4" customFormat="1" x14ac:dyDescent="0.25">
      <c r="D3831" s="10"/>
    </row>
    <row r="3832" spans="4:4" customFormat="1" x14ac:dyDescent="0.25">
      <c r="D3832" s="10"/>
    </row>
    <row r="3833" spans="4:4" customFormat="1" x14ac:dyDescent="0.25">
      <c r="D3833" s="10"/>
    </row>
    <row r="3834" spans="4:4" customFormat="1" x14ac:dyDescent="0.25">
      <c r="D3834" s="10"/>
    </row>
    <row r="3835" spans="4:4" customFormat="1" x14ac:dyDescent="0.25">
      <c r="D3835" s="10"/>
    </row>
    <row r="3836" spans="4:4" customFormat="1" x14ac:dyDescent="0.25">
      <c r="D3836" s="10"/>
    </row>
    <row r="3837" spans="4:4" customFormat="1" x14ac:dyDescent="0.25">
      <c r="D3837" s="10"/>
    </row>
    <row r="3838" spans="4:4" customFormat="1" x14ac:dyDescent="0.25">
      <c r="D3838" s="10"/>
    </row>
    <row r="3839" spans="4:4" customFormat="1" x14ac:dyDescent="0.25">
      <c r="D3839" s="10"/>
    </row>
    <row r="3840" spans="4:4" customFormat="1" x14ac:dyDescent="0.25">
      <c r="D3840" s="10"/>
    </row>
    <row r="3841" spans="4:4" customFormat="1" x14ac:dyDescent="0.25">
      <c r="D3841" s="10"/>
    </row>
    <row r="3842" spans="4:4" customFormat="1" x14ac:dyDescent="0.25">
      <c r="D3842" s="10"/>
    </row>
    <row r="3843" spans="4:4" customFormat="1" x14ac:dyDescent="0.25">
      <c r="D3843" s="10"/>
    </row>
    <row r="3844" spans="4:4" customFormat="1" x14ac:dyDescent="0.25">
      <c r="D3844" s="10"/>
    </row>
    <row r="3845" spans="4:4" customFormat="1" x14ac:dyDescent="0.25">
      <c r="D3845" s="10"/>
    </row>
    <row r="3846" spans="4:4" customFormat="1" x14ac:dyDescent="0.25">
      <c r="D3846" s="10"/>
    </row>
    <row r="3847" spans="4:4" customFormat="1" x14ac:dyDescent="0.25">
      <c r="D3847" s="10"/>
    </row>
    <row r="3848" spans="4:4" customFormat="1" x14ac:dyDescent="0.25">
      <c r="D3848" s="10"/>
    </row>
    <row r="3849" spans="4:4" customFormat="1" x14ac:dyDescent="0.25">
      <c r="D3849" s="10"/>
    </row>
    <row r="3850" spans="4:4" customFormat="1" x14ac:dyDescent="0.25">
      <c r="D3850" s="10"/>
    </row>
    <row r="3851" spans="4:4" customFormat="1" x14ac:dyDescent="0.25">
      <c r="D3851" s="10"/>
    </row>
    <row r="3852" spans="4:4" customFormat="1" x14ac:dyDescent="0.25">
      <c r="D3852" s="10"/>
    </row>
    <row r="3853" spans="4:4" customFormat="1" x14ac:dyDescent="0.25">
      <c r="D3853" s="10"/>
    </row>
    <row r="3854" spans="4:4" customFormat="1" x14ac:dyDescent="0.25">
      <c r="D3854" s="10"/>
    </row>
    <row r="3855" spans="4:4" customFormat="1" x14ac:dyDescent="0.25">
      <c r="D3855" s="10"/>
    </row>
    <row r="3856" spans="4:4" customFormat="1" x14ac:dyDescent="0.25">
      <c r="D3856" s="10"/>
    </row>
    <row r="3857" spans="4:4" customFormat="1" x14ac:dyDescent="0.25">
      <c r="D3857" s="10"/>
    </row>
    <row r="3858" spans="4:4" customFormat="1" x14ac:dyDescent="0.25">
      <c r="D3858" s="10"/>
    </row>
    <row r="3859" spans="4:4" customFormat="1" x14ac:dyDescent="0.25">
      <c r="D3859" s="10"/>
    </row>
    <row r="3860" spans="4:4" customFormat="1" x14ac:dyDescent="0.25">
      <c r="D3860" s="10"/>
    </row>
    <row r="3861" spans="4:4" customFormat="1" x14ac:dyDescent="0.25">
      <c r="D3861" s="10"/>
    </row>
    <row r="3862" spans="4:4" customFormat="1" x14ac:dyDescent="0.25">
      <c r="D3862" s="10"/>
    </row>
    <row r="3863" spans="4:4" customFormat="1" x14ac:dyDescent="0.25">
      <c r="D3863" s="10"/>
    </row>
    <row r="3864" spans="4:4" customFormat="1" x14ac:dyDescent="0.25">
      <c r="D3864" s="10"/>
    </row>
    <row r="3865" spans="4:4" customFormat="1" x14ac:dyDescent="0.25">
      <c r="D3865" s="10"/>
    </row>
    <row r="3866" spans="4:4" customFormat="1" x14ac:dyDescent="0.25">
      <c r="D3866" s="10"/>
    </row>
    <row r="3867" spans="4:4" customFormat="1" x14ac:dyDescent="0.25">
      <c r="D3867" s="10"/>
    </row>
    <row r="3868" spans="4:4" customFormat="1" x14ac:dyDescent="0.25">
      <c r="D3868" s="10"/>
    </row>
    <row r="3869" spans="4:4" customFormat="1" x14ac:dyDescent="0.25">
      <c r="D3869" s="10"/>
    </row>
    <row r="3870" spans="4:4" customFormat="1" x14ac:dyDescent="0.25">
      <c r="D3870" s="10"/>
    </row>
    <row r="3871" spans="4:4" customFormat="1" x14ac:dyDescent="0.25">
      <c r="D3871" s="10"/>
    </row>
    <row r="3872" spans="4:4" customFormat="1" x14ac:dyDescent="0.25">
      <c r="D3872" s="10"/>
    </row>
    <row r="3873" spans="4:4" customFormat="1" x14ac:dyDescent="0.25">
      <c r="D3873" s="10"/>
    </row>
    <row r="3874" spans="4:4" customFormat="1" x14ac:dyDescent="0.25">
      <c r="D3874" s="10"/>
    </row>
    <row r="3875" spans="4:4" customFormat="1" x14ac:dyDescent="0.25">
      <c r="D3875" s="10"/>
    </row>
    <row r="3876" spans="4:4" customFormat="1" x14ac:dyDescent="0.25">
      <c r="D3876" s="10"/>
    </row>
    <row r="3877" spans="4:4" customFormat="1" x14ac:dyDescent="0.25">
      <c r="D3877" s="10"/>
    </row>
    <row r="3878" spans="4:4" customFormat="1" x14ac:dyDescent="0.25">
      <c r="D3878" s="10"/>
    </row>
    <row r="3879" spans="4:4" customFormat="1" x14ac:dyDescent="0.25">
      <c r="D3879" s="10"/>
    </row>
    <row r="3880" spans="4:4" customFormat="1" x14ac:dyDescent="0.25">
      <c r="D3880" s="10"/>
    </row>
    <row r="3881" spans="4:4" customFormat="1" x14ac:dyDescent="0.25">
      <c r="D3881" s="10"/>
    </row>
    <row r="3882" spans="4:4" customFormat="1" x14ac:dyDescent="0.25">
      <c r="D3882" s="10"/>
    </row>
    <row r="3883" spans="4:4" customFormat="1" x14ac:dyDescent="0.25">
      <c r="D3883" s="10"/>
    </row>
    <row r="3884" spans="4:4" customFormat="1" x14ac:dyDescent="0.25">
      <c r="D3884" s="10"/>
    </row>
    <row r="3885" spans="4:4" customFormat="1" x14ac:dyDescent="0.25">
      <c r="D3885" s="10"/>
    </row>
    <row r="3886" spans="4:4" customFormat="1" x14ac:dyDescent="0.25">
      <c r="D3886" s="10"/>
    </row>
    <row r="3887" spans="4:4" customFormat="1" x14ac:dyDescent="0.25">
      <c r="D3887" s="10"/>
    </row>
    <row r="3888" spans="4:4" customFormat="1" x14ac:dyDescent="0.25">
      <c r="D3888" s="10"/>
    </row>
    <row r="3889" spans="4:4" customFormat="1" x14ac:dyDescent="0.25">
      <c r="D3889" s="10"/>
    </row>
    <row r="3890" spans="4:4" customFormat="1" x14ac:dyDescent="0.25">
      <c r="D3890" s="10"/>
    </row>
    <row r="3891" spans="4:4" customFormat="1" x14ac:dyDescent="0.25">
      <c r="D3891" s="10"/>
    </row>
    <row r="3892" spans="4:4" customFormat="1" x14ac:dyDescent="0.25">
      <c r="D3892" s="10"/>
    </row>
    <row r="3893" spans="4:4" customFormat="1" x14ac:dyDescent="0.25">
      <c r="D3893" s="10"/>
    </row>
    <row r="3894" spans="4:4" customFormat="1" x14ac:dyDescent="0.25">
      <c r="D3894" s="10"/>
    </row>
    <row r="3895" spans="4:4" customFormat="1" x14ac:dyDescent="0.25">
      <c r="D3895" s="10"/>
    </row>
    <row r="3896" spans="4:4" customFormat="1" x14ac:dyDescent="0.25">
      <c r="D3896" s="10"/>
    </row>
    <row r="3897" spans="4:4" customFormat="1" x14ac:dyDescent="0.25">
      <c r="D3897" s="10"/>
    </row>
    <row r="3898" spans="4:4" customFormat="1" x14ac:dyDescent="0.25">
      <c r="D3898" s="10"/>
    </row>
    <row r="3899" spans="4:4" customFormat="1" x14ac:dyDescent="0.25">
      <c r="D3899" s="10"/>
    </row>
    <row r="3900" spans="4:4" customFormat="1" x14ac:dyDescent="0.25">
      <c r="D3900" s="10"/>
    </row>
    <row r="3901" spans="4:4" customFormat="1" x14ac:dyDescent="0.25">
      <c r="D3901" s="10"/>
    </row>
    <row r="3902" spans="4:4" customFormat="1" x14ac:dyDescent="0.25">
      <c r="D3902" s="10"/>
    </row>
    <row r="3903" spans="4:4" customFormat="1" x14ac:dyDescent="0.25">
      <c r="D3903" s="10"/>
    </row>
    <row r="3904" spans="4:4" customFormat="1" x14ac:dyDescent="0.25">
      <c r="D3904" s="10"/>
    </row>
    <row r="3905" spans="4:4" customFormat="1" x14ac:dyDescent="0.25">
      <c r="D3905" s="10"/>
    </row>
    <row r="3906" spans="4:4" customFormat="1" x14ac:dyDescent="0.25">
      <c r="D3906" s="10"/>
    </row>
    <row r="3907" spans="4:4" customFormat="1" x14ac:dyDescent="0.25">
      <c r="D3907" s="10"/>
    </row>
    <row r="3908" spans="4:4" customFormat="1" x14ac:dyDescent="0.25">
      <c r="D3908" s="10"/>
    </row>
    <row r="3909" spans="4:4" customFormat="1" x14ac:dyDescent="0.25">
      <c r="D3909" s="10"/>
    </row>
    <row r="3910" spans="4:4" customFormat="1" x14ac:dyDescent="0.25">
      <c r="D3910" s="10"/>
    </row>
    <row r="3911" spans="4:4" customFormat="1" x14ac:dyDescent="0.25">
      <c r="D3911" s="10"/>
    </row>
    <row r="3912" spans="4:4" customFormat="1" x14ac:dyDescent="0.25">
      <c r="D3912" s="10"/>
    </row>
    <row r="3913" spans="4:4" customFormat="1" x14ac:dyDescent="0.25">
      <c r="D3913" s="10"/>
    </row>
    <row r="3914" spans="4:4" customFormat="1" x14ac:dyDescent="0.25">
      <c r="D3914" s="10"/>
    </row>
    <row r="3915" spans="4:4" customFormat="1" x14ac:dyDescent="0.25">
      <c r="D3915" s="10"/>
    </row>
    <row r="3916" spans="4:4" customFormat="1" x14ac:dyDescent="0.25">
      <c r="D3916" s="10"/>
    </row>
    <row r="3917" spans="4:4" customFormat="1" x14ac:dyDescent="0.25">
      <c r="D3917" s="10"/>
    </row>
    <row r="3918" spans="4:4" customFormat="1" x14ac:dyDescent="0.25">
      <c r="D3918" s="10"/>
    </row>
    <row r="3919" spans="4:4" customFormat="1" x14ac:dyDescent="0.25">
      <c r="D3919" s="10"/>
    </row>
    <row r="3920" spans="4:4" customFormat="1" x14ac:dyDescent="0.25">
      <c r="D3920" s="10"/>
    </row>
    <row r="3921" spans="4:4" customFormat="1" x14ac:dyDescent="0.25">
      <c r="D3921" s="10"/>
    </row>
    <row r="3922" spans="4:4" customFormat="1" x14ac:dyDescent="0.25">
      <c r="D3922" s="10"/>
    </row>
    <row r="3923" spans="4:4" customFormat="1" x14ac:dyDescent="0.25">
      <c r="D3923" s="10"/>
    </row>
    <row r="3924" spans="4:4" customFormat="1" x14ac:dyDescent="0.25">
      <c r="D3924" s="10"/>
    </row>
    <row r="3925" spans="4:4" customFormat="1" x14ac:dyDescent="0.25">
      <c r="D3925" s="10"/>
    </row>
    <row r="3926" spans="4:4" customFormat="1" x14ac:dyDescent="0.25">
      <c r="D3926" s="10"/>
    </row>
    <row r="3927" spans="4:4" customFormat="1" x14ac:dyDescent="0.25">
      <c r="D3927" s="10"/>
    </row>
    <row r="3928" spans="4:4" customFormat="1" x14ac:dyDescent="0.25">
      <c r="D3928" s="10"/>
    </row>
    <row r="3929" spans="4:4" customFormat="1" x14ac:dyDescent="0.25">
      <c r="D3929" s="10"/>
    </row>
    <row r="3930" spans="4:4" customFormat="1" x14ac:dyDescent="0.25">
      <c r="D3930" s="10"/>
    </row>
    <row r="3931" spans="4:4" customFormat="1" x14ac:dyDescent="0.25">
      <c r="D3931" s="10"/>
    </row>
    <row r="3932" spans="4:4" customFormat="1" x14ac:dyDescent="0.25">
      <c r="D3932" s="10"/>
    </row>
    <row r="3933" spans="4:4" customFormat="1" x14ac:dyDescent="0.25">
      <c r="D3933" s="10"/>
    </row>
    <row r="3934" spans="4:4" customFormat="1" x14ac:dyDescent="0.25">
      <c r="D3934" s="10"/>
    </row>
    <row r="3935" spans="4:4" customFormat="1" x14ac:dyDescent="0.25">
      <c r="D3935" s="10"/>
    </row>
    <row r="3936" spans="4:4" customFormat="1" x14ac:dyDescent="0.25">
      <c r="D3936" s="10"/>
    </row>
    <row r="3937" spans="4:4" customFormat="1" x14ac:dyDescent="0.25">
      <c r="D3937" s="10"/>
    </row>
    <row r="3938" spans="4:4" customFormat="1" x14ac:dyDescent="0.25">
      <c r="D3938" s="10"/>
    </row>
    <row r="3939" spans="4:4" customFormat="1" x14ac:dyDescent="0.25">
      <c r="D3939" s="10"/>
    </row>
    <row r="3940" spans="4:4" customFormat="1" x14ac:dyDescent="0.25">
      <c r="D3940" s="10"/>
    </row>
    <row r="3941" spans="4:4" customFormat="1" x14ac:dyDescent="0.25">
      <c r="D3941" s="10"/>
    </row>
    <row r="3942" spans="4:4" customFormat="1" x14ac:dyDescent="0.25">
      <c r="D3942" s="10"/>
    </row>
    <row r="3943" spans="4:4" customFormat="1" x14ac:dyDescent="0.25">
      <c r="D3943" s="10"/>
    </row>
    <row r="3944" spans="4:4" customFormat="1" x14ac:dyDescent="0.25">
      <c r="D3944" s="10"/>
    </row>
    <row r="3945" spans="4:4" customFormat="1" x14ac:dyDescent="0.25">
      <c r="D3945" s="10"/>
    </row>
    <row r="3946" spans="4:4" customFormat="1" x14ac:dyDescent="0.25">
      <c r="D3946" s="10"/>
    </row>
    <row r="3947" spans="4:4" customFormat="1" x14ac:dyDescent="0.25">
      <c r="D3947" s="10"/>
    </row>
    <row r="3948" spans="4:4" customFormat="1" x14ac:dyDescent="0.25">
      <c r="D3948" s="10"/>
    </row>
    <row r="3949" spans="4:4" customFormat="1" x14ac:dyDescent="0.25">
      <c r="D3949" s="10"/>
    </row>
    <row r="3950" spans="4:4" customFormat="1" x14ac:dyDescent="0.25">
      <c r="D3950" s="10"/>
    </row>
    <row r="3951" spans="4:4" customFormat="1" x14ac:dyDescent="0.25">
      <c r="D3951" s="10"/>
    </row>
    <row r="3952" spans="4:4" customFormat="1" x14ac:dyDescent="0.25">
      <c r="D3952" s="10"/>
    </row>
    <row r="3953" spans="4:4" customFormat="1" x14ac:dyDescent="0.25">
      <c r="D3953" s="10"/>
    </row>
    <row r="3954" spans="4:4" customFormat="1" x14ac:dyDescent="0.25">
      <c r="D3954" s="10"/>
    </row>
    <row r="3955" spans="4:4" customFormat="1" x14ac:dyDescent="0.25">
      <c r="D3955" s="10"/>
    </row>
    <row r="3956" spans="4:4" customFormat="1" x14ac:dyDescent="0.25">
      <c r="D3956" s="10"/>
    </row>
    <row r="3957" spans="4:4" customFormat="1" x14ac:dyDescent="0.25">
      <c r="D3957" s="10"/>
    </row>
    <row r="3958" spans="4:4" customFormat="1" x14ac:dyDescent="0.25">
      <c r="D3958" s="10"/>
    </row>
    <row r="3959" spans="4:4" customFormat="1" x14ac:dyDescent="0.25">
      <c r="D3959" s="10"/>
    </row>
    <row r="3960" spans="4:4" customFormat="1" x14ac:dyDescent="0.25">
      <c r="D3960" s="10"/>
    </row>
    <row r="3961" spans="4:4" customFormat="1" x14ac:dyDescent="0.25">
      <c r="D3961" s="10"/>
    </row>
    <row r="3962" spans="4:4" customFormat="1" x14ac:dyDescent="0.25">
      <c r="D3962" s="10"/>
    </row>
    <row r="3963" spans="4:4" customFormat="1" x14ac:dyDescent="0.25">
      <c r="D3963" s="10"/>
    </row>
    <row r="3964" spans="4:4" customFormat="1" x14ac:dyDescent="0.25">
      <c r="D3964" s="10"/>
    </row>
    <row r="3965" spans="4:4" customFormat="1" x14ac:dyDescent="0.25">
      <c r="D3965" s="10"/>
    </row>
    <row r="3966" spans="4:4" customFormat="1" x14ac:dyDescent="0.25">
      <c r="D3966" s="10"/>
    </row>
    <row r="3967" spans="4:4" customFormat="1" x14ac:dyDescent="0.25">
      <c r="D3967" s="10"/>
    </row>
    <row r="3968" spans="4:4" customFormat="1" x14ac:dyDescent="0.25">
      <c r="D3968" s="10"/>
    </row>
    <row r="3969" spans="4:4" customFormat="1" x14ac:dyDescent="0.25">
      <c r="D3969" s="10"/>
    </row>
    <row r="3970" spans="4:4" customFormat="1" x14ac:dyDescent="0.25">
      <c r="D3970" s="10"/>
    </row>
    <row r="3971" spans="4:4" customFormat="1" x14ac:dyDescent="0.25">
      <c r="D3971" s="10"/>
    </row>
    <row r="3972" spans="4:4" customFormat="1" x14ac:dyDescent="0.25">
      <c r="D3972" s="10"/>
    </row>
    <row r="3973" spans="4:4" customFormat="1" x14ac:dyDescent="0.25">
      <c r="D3973" s="10"/>
    </row>
    <row r="3974" spans="4:4" customFormat="1" x14ac:dyDescent="0.25">
      <c r="D3974" s="10"/>
    </row>
    <row r="3975" spans="4:4" customFormat="1" x14ac:dyDescent="0.25">
      <c r="D3975" s="10"/>
    </row>
    <row r="3976" spans="4:4" customFormat="1" x14ac:dyDescent="0.25">
      <c r="D3976" s="10"/>
    </row>
    <row r="3977" spans="4:4" customFormat="1" x14ac:dyDescent="0.25">
      <c r="D3977" s="10"/>
    </row>
    <row r="3978" spans="4:4" customFormat="1" x14ac:dyDescent="0.25">
      <c r="D3978" s="10"/>
    </row>
    <row r="3979" spans="4:4" customFormat="1" x14ac:dyDescent="0.25">
      <c r="D3979" s="10"/>
    </row>
    <row r="3980" spans="4:4" customFormat="1" x14ac:dyDescent="0.25">
      <c r="D3980" s="10"/>
    </row>
    <row r="3981" spans="4:4" customFormat="1" x14ac:dyDescent="0.25">
      <c r="D3981" s="10"/>
    </row>
    <row r="3982" spans="4:4" customFormat="1" x14ac:dyDescent="0.25">
      <c r="D3982" s="10"/>
    </row>
    <row r="3983" spans="4:4" customFormat="1" x14ac:dyDescent="0.25">
      <c r="D3983" s="10"/>
    </row>
    <row r="3984" spans="4:4" customFormat="1" x14ac:dyDescent="0.25">
      <c r="D3984" s="10"/>
    </row>
    <row r="3985" spans="4:4" customFormat="1" x14ac:dyDescent="0.25">
      <c r="D3985" s="10"/>
    </row>
    <row r="3986" spans="4:4" customFormat="1" x14ac:dyDescent="0.25">
      <c r="D3986" s="10"/>
    </row>
    <row r="3987" spans="4:4" customFormat="1" x14ac:dyDescent="0.25">
      <c r="D3987" s="10"/>
    </row>
    <row r="3988" spans="4:4" customFormat="1" x14ac:dyDescent="0.25">
      <c r="D3988" s="10"/>
    </row>
    <row r="3989" spans="4:4" customFormat="1" x14ac:dyDescent="0.25">
      <c r="D3989" s="10"/>
    </row>
    <row r="3990" spans="4:4" customFormat="1" x14ac:dyDescent="0.25">
      <c r="D3990" s="10"/>
    </row>
    <row r="3991" spans="4:4" customFormat="1" x14ac:dyDescent="0.25">
      <c r="D3991" s="10"/>
    </row>
    <row r="3992" spans="4:4" customFormat="1" x14ac:dyDescent="0.25">
      <c r="D3992" s="10"/>
    </row>
    <row r="3993" spans="4:4" customFormat="1" x14ac:dyDescent="0.25">
      <c r="D3993" s="10"/>
    </row>
    <row r="3994" spans="4:4" customFormat="1" x14ac:dyDescent="0.25">
      <c r="D3994" s="10"/>
    </row>
    <row r="3995" spans="4:4" customFormat="1" x14ac:dyDescent="0.25">
      <c r="D3995" s="10"/>
    </row>
    <row r="3996" spans="4:4" customFormat="1" x14ac:dyDescent="0.25">
      <c r="D3996" s="10"/>
    </row>
    <row r="3997" spans="4:4" customFormat="1" x14ac:dyDescent="0.25">
      <c r="D3997" s="10"/>
    </row>
    <row r="3998" spans="4:4" customFormat="1" x14ac:dyDescent="0.25">
      <c r="D3998" s="10"/>
    </row>
    <row r="3999" spans="4:4" customFormat="1" x14ac:dyDescent="0.25">
      <c r="D3999" s="10"/>
    </row>
    <row r="4000" spans="4:4" customFormat="1" x14ac:dyDescent="0.25">
      <c r="D4000" s="10"/>
    </row>
    <row r="4001" spans="4:4" customFormat="1" x14ac:dyDescent="0.25">
      <c r="D4001" s="10"/>
    </row>
    <row r="4002" spans="4:4" customFormat="1" x14ac:dyDescent="0.25">
      <c r="D4002" s="10"/>
    </row>
    <row r="4003" spans="4:4" customFormat="1" x14ac:dyDescent="0.25">
      <c r="D4003" s="10"/>
    </row>
    <row r="4004" spans="4:4" customFormat="1" x14ac:dyDescent="0.25">
      <c r="D4004" s="10"/>
    </row>
    <row r="4005" spans="4:4" customFormat="1" x14ac:dyDescent="0.25">
      <c r="D4005" s="10"/>
    </row>
    <row r="4006" spans="4:4" customFormat="1" x14ac:dyDescent="0.25">
      <c r="D4006" s="10"/>
    </row>
    <row r="4007" spans="4:4" customFormat="1" x14ac:dyDescent="0.25">
      <c r="D4007" s="10"/>
    </row>
    <row r="4008" spans="4:4" customFormat="1" x14ac:dyDescent="0.25">
      <c r="D4008" s="10"/>
    </row>
    <row r="4009" spans="4:4" customFormat="1" x14ac:dyDescent="0.25">
      <c r="D4009" s="10"/>
    </row>
    <row r="4010" spans="4:4" customFormat="1" x14ac:dyDescent="0.25">
      <c r="D4010" s="10"/>
    </row>
    <row r="4011" spans="4:4" customFormat="1" x14ac:dyDescent="0.25">
      <c r="D4011" s="10"/>
    </row>
    <row r="4012" spans="4:4" customFormat="1" x14ac:dyDescent="0.25">
      <c r="D4012" s="10"/>
    </row>
    <row r="4013" spans="4:4" customFormat="1" x14ac:dyDescent="0.25">
      <c r="D4013" s="10"/>
    </row>
    <row r="4014" spans="4:4" customFormat="1" x14ac:dyDescent="0.25">
      <c r="D4014" s="10"/>
    </row>
    <row r="4015" spans="4:4" customFormat="1" x14ac:dyDescent="0.25">
      <c r="D4015" s="10"/>
    </row>
    <row r="4016" spans="4:4" customFormat="1" x14ac:dyDescent="0.25">
      <c r="D4016" s="10"/>
    </row>
    <row r="4017" spans="4:4" customFormat="1" x14ac:dyDescent="0.25">
      <c r="D4017" s="10"/>
    </row>
    <row r="4018" spans="4:4" customFormat="1" x14ac:dyDescent="0.25">
      <c r="D4018" s="10"/>
    </row>
    <row r="4019" spans="4:4" customFormat="1" x14ac:dyDescent="0.25">
      <c r="D4019" s="10"/>
    </row>
    <row r="4020" spans="4:4" customFormat="1" x14ac:dyDescent="0.25">
      <c r="D4020" s="10"/>
    </row>
    <row r="4021" spans="4:4" customFormat="1" x14ac:dyDescent="0.25">
      <c r="D4021" s="10"/>
    </row>
    <row r="4022" spans="4:4" customFormat="1" x14ac:dyDescent="0.25">
      <c r="D4022" s="10"/>
    </row>
    <row r="4023" spans="4:4" customFormat="1" x14ac:dyDescent="0.25">
      <c r="D4023" s="10"/>
    </row>
    <row r="4024" spans="4:4" customFormat="1" x14ac:dyDescent="0.25">
      <c r="D4024" s="10"/>
    </row>
    <row r="4025" spans="4:4" customFormat="1" x14ac:dyDescent="0.25">
      <c r="D4025" s="10"/>
    </row>
    <row r="4026" spans="4:4" customFormat="1" x14ac:dyDescent="0.25">
      <c r="D4026" s="10"/>
    </row>
    <row r="4027" spans="4:4" customFormat="1" x14ac:dyDescent="0.25">
      <c r="D4027" s="10"/>
    </row>
    <row r="4028" spans="4:4" customFormat="1" x14ac:dyDescent="0.25">
      <c r="D4028" s="10"/>
    </row>
    <row r="4029" spans="4:4" customFormat="1" x14ac:dyDescent="0.25">
      <c r="D4029" s="10"/>
    </row>
    <row r="4030" spans="4:4" customFormat="1" x14ac:dyDescent="0.25">
      <c r="D4030" s="10"/>
    </row>
    <row r="4031" spans="4:4" customFormat="1" x14ac:dyDescent="0.25">
      <c r="D4031" s="10"/>
    </row>
    <row r="4032" spans="4:4" customFormat="1" x14ac:dyDescent="0.25">
      <c r="D4032" s="10"/>
    </row>
    <row r="4033" spans="4:4" customFormat="1" x14ac:dyDescent="0.25">
      <c r="D4033" s="10"/>
    </row>
    <row r="4034" spans="4:4" customFormat="1" x14ac:dyDescent="0.25">
      <c r="D4034" s="10"/>
    </row>
    <row r="4035" spans="4:4" customFormat="1" x14ac:dyDescent="0.25">
      <c r="D4035" s="10"/>
    </row>
    <row r="4036" spans="4:4" customFormat="1" x14ac:dyDescent="0.25">
      <c r="D4036" s="10"/>
    </row>
    <row r="4037" spans="4:4" customFormat="1" x14ac:dyDescent="0.25">
      <c r="D4037" s="10"/>
    </row>
    <row r="4038" spans="4:4" customFormat="1" x14ac:dyDescent="0.25">
      <c r="D4038" s="10"/>
    </row>
    <row r="4039" spans="4:4" customFormat="1" x14ac:dyDescent="0.25">
      <c r="D4039" s="10"/>
    </row>
    <row r="4040" spans="4:4" customFormat="1" x14ac:dyDescent="0.25">
      <c r="D4040" s="10"/>
    </row>
    <row r="4041" spans="4:4" customFormat="1" x14ac:dyDescent="0.25">
      <c r="D4041" s="10"/>
    </row>
    <row r="4042" spans="4:4" customFormat="1" x14ac:dyDescent="0.25">
      <c r="D4042" s="10"/>
    </row>
    <row r="4043" spans="4:4" customFormat="1" x14ac:dyDescent="0.25">
      <c r="D4043" s="10"/>
    </row>
    <row r="4044" spans="4:4" customFormat="1" x14ac:dyDescent="0.25">
      <c r="D4044" s="10"/>
    </row>
    <row r="4045" spans="4:4" customFormat="1" x14ac:dyDescent="0.25">
      <c r="D4045" s="10"/>
    </row>
    <row r="4046" spans="4:4" customFormat="1" x14ac:dyDescent="0.25">
      <c r="D4046" s="10"/>
    </row>
    <row r="4047" spans="4:4" customFormat="1" x14ac:dyDescent="0.25">
      <c r="D4047" s="10"/>
    </row>
    <row r="4048" spans="4:4" customFormat="1" x14ac:dyDescent="0.25">
      <c r="D4048" s="10"/>
    </row>
    <row r="4049" spans="4:4" customFormat="1" x14ac:dyDescent="0.25">
      <c r="D4049" s="10"/>
    </row>
    <row r="4050" spans="4:4" customFormat="1" x14ac:dyDescent="0.25">
      <c r="D4050" s="10"/>
    </row>
    <row r="4051" spans="4:4" customFormat="1" x14ac:dyDescent="0.25">
      <c r="D4051" s="10"/>
    </row>
    <row r="4052" spans="4:4" customFormat="1" x14ac:dyDescent="0.25">
      <c r="D4052" s="10"/>
    </row>
    <row r="4053" spans="4:4" customFormat="1" x14ac:dyDescent="0.25">
      <c r="D4053" s="10"/>
    </row>
    <row r="4054" spans="4:4" customFormat="1" x14ac:dyDescent="0.25">
      <c r="D4054" s="10"/>
    </row>
    <row r="4055" spans="4:4" customFormat="1" x14ac:dyDescent="0.25">
      <c r="D4055" s="10"/>
    </row>
    <row r="4056" spans="4:4" customFormat="1" x14ac:dyDescent="0.25">
      <c r="D4056" s="10"/>
    </row>
    <row r="4057" spans="4:4" customFormat="1" x14ac:dyDescent="0.25">
      <c r="D4057" s="10"/>
    </row>
    <row r="4058" spans="4:4" customFormat="1" x14ac:dyDescent="0.25">
      <c r="D4058" s="10"/>
    </row>
    <row r="4059" spans="4:4" customFormat="1" x14ac:dyDescent="0.25">
      <c r="D4059" s="10"/>
    </row>
    <row r="4060" spans="4:4" customFormat="1" x14ac:dyDescent="0.25">
      <c r="D4060" s="10"/>
    </row>
    <row r="4061" spans="4:4" customFormat="1" x14ac:dyDescent="0.25">
      <c r="D4061" s="10"/>
    </row>
    <row r="4062" spans="4:4" customFormat="1" x14ac:dyDescent="0.25">
      <c r="D4062" s="10"/>
    </row>
    <row r="4063" spans="4:4" customFormat="1" x14ac:dyDescent="0.25">
      <c r="D4063" s="10"/>
    </row>
    <row r="4064" spans="4:4" customFormat="1" x14ac:dyDescent="0.25">
      <c r="D4064" s="10"/>
    </row>
    <row r="4065" spans="4:4" customFormat="1" x14ac:dyDescent="0.25">
      <c r="D4065" s="10"/>
    </row>
    <row r="4066" spans="4:4" customFormat="1" x14ac:dyDescent="0.25">
      <c r="D4066" s="10"/>
    </row>
    <row r="4067" spans="4:4" customFormat="1" x14ac:dyDescent="0.25">
      <c r="D4067" s="10"/>
    </row>
    <row r="4068" spans="4:4" customFormat="1" x14ac:dyDescent="0.25">
      <c r="D4068" s="10"/>
    </row>
    <row r="4069" spans="4:4" customFormat="1" x14ac:dyDescent="0.25">
      <c r="D4069" s="10"/>
    </row>
    <row r="4070" spans="4:4" customFormat="1" x14ac:dyDescent="0.25">
      <c r="D4070" s="10"/>
    </row>
    <row r="4071" spans="4:4" customFormat="1" x14ac:dyDescent="0.25">
      <c r="D4071" s="10"/>
    </row>
    <row r="4072" spans="4:4" customFormat="1" x14ac:dyDescent="0.25">
      <c r="D4072" s="10"/>
    </row>
    <row r="4073" spans="4:4" customFormat="1" x14ac:dyDescent="0.25">
      <c r="D4073" s="10"/>
    </row>
    <row r="4074" spans="4:4" customFormat="1" x14ac:dyDescent="0.25">
      <c r="D4074" s="10"/>
    </row>
    <row r="4075" spans="4:4" customFormat="1" x14ac:dyDescent="0.25">
      <c r="D4075" s="10"/>
    </row>
    <row r="4076" spans="4:4" customFormat="1" x14ac:dyDescent="0.25">
      <c r="D4076" s="10"/>
    </row>
    <row r="4077" spans="4:4" customFormat="1" x14ac:dyDescent="0.25">
      <c r="D4077" s="10"/>
    </row>
    <row r="4078" spans="4:4" customFormat="1" x14ac:dyDescent="0.25">
      <c r="D4078" s="10"/>
    </row>
    <row r="4079" spans="4:4" customFormat="1" x14ac:dyDescent="0.25">
      <c r="D4079" s="10"/>
    </row>
    <row r="4080" spans="4:4" customFormat="1" x14ac:dyDescent="0.25">
      <c r="D4080" s="10"/>
    </row>
    <row r="4081" spans="4:4" customFormat="1" x14ac:dyDescent="0.25">
      <c r="D4081" s="10"/>
    </row>
    <row r="4082" spans="4:4" customFormat="1" x14ac:dyDescent="0.25">
      <c r="D4082" s="10"/>
    </row>
    <row r="4083" spans="4:4" customFormat="1" x14ac:dyDescent="0.25">
      <c r="D4083" s="10"/>
    </row>
    <row r="4084" spans="4:4" customFormat="1" x14ac:dyDescent="0.25">
      <c r="D4084" s="10"/>
    </row>
    <row r="4085" spans="4:4" customFormat="1" x14ac:dyDescent="0.25">
      <c r="D4085" s="10"/>
    </row>
    <row r="4086" spans="4:4" customFormat="1" x14ac:dyDescent="0.25">
      <c r="D4086" s="10"/>
    </row>
    <row r="4087" spans="4:4" customFormat="1" x14ac:dyDescent="0.25">
      <c r="D4087" s="10"/>
    </row>
    <row r="4088" spans="4:4" customFormat="1" x14ac:dyDescent="0.25">
      <c r="D4088" s="10"/>
    </row>
    <row r="4089" spans="4:4" customFormat="1" x14ac:dyDescent="0.25">
      <c r="D4089" s="10"/>
    </row>
    <row r="4090" spans="4:4" customFormat="1" x14ac:dyDescent="0.25">
      <c r="D4090" s="10"/>
    </row>
    <row r="4091" spans="4:4" customFormat="1" x14ac:dyDescent="0.25">
      <c r="D4091" s="10"/>
    </row>
    <row r="4092" spans="4:4" customFormat="1" x14ac:dyDescent="0.25">
      <c r="D4092" s="10"/>
    </row>
    <row r="4093" spans="4:4" customFormat="1" x14ac:dyDescent="0.25">
      <c r="D4093" s="10"/>
    </row>
    <row r="4094" spans="4:4" customFormat="1" x14ac:dyDescent="0.25">
      <c r="D4094" s="10"/>
    </row>
    <row r="4095" spans="4:4" customFormat="1" x14ac:dyDescent="0.25">
      <c r="D4095" s="10"/>
    </row>
    <row r="4096" spans="4:4" customFormat="1" x14ac:dyDescent="0.25">
      <c r="D4096" s="10"/>
    </row>
    <row r="4097" spans="4:4" customFormat="1" x14ac:dyDescent="0.25">
      <c r="D4097" s="10"/>
    </row>
    <row r="4098" spans="4:4" customFormat="1" x14ac:dyDescent="0.25">
      <c r="D4098" s="10"/>
    </row>
    <row r="4099" spans="4:4" customFormat="1" x14ac:dyDescent="0.25">
      <c r="D4099" s="10"/>
    </row>
    <row r="4100" spans="4:4" customFormat="1" x14ac:dyDescent="0.25">
      <c r="D4100" s="10"/>
    </row>
    <row r="4101" spans="4:4" customFormat="1" x14ac:dyDescent="0.25">
      <c r="D4101" s="10"/>
    </row>
    <row r="4102" spans="4:4" customFormat="1" x14ac:dyDescent="0.25">
      <c r="D4102" s="10"/>
    </row>
    <row r="4103" spans="4:4" customFormat="1" x14ac:dyDescent="0.25">
      <c r="D4103" s="10"/>
    </row>
    <row r="4104" spans="4:4" customFormat="1" x14ac:dyDescent="0.25">
      <c r="D4104" s="10"/>
    </row>
    <row r="4105" spans="4:4" customFormat="1" x14ac:dyDescent="0.25">
      <c r="D4105" s="10"/>
    </row>
    <row r="4106" spans="4:4" customFormat="1" x14ac:dyDescent="0.25">
      <c r="D4106" s="10"/>
    </row>
    <row r="4107" spans="4:4" customFormat="1" x14ac:dyDescent="0.25">
      <c r="D4107" s="10"/>
    </row>
    <row r="4108" spans="4:4" customFormat="1" x14ac:dyDescent="0.25">
      <c r="D4108" s="10"/>
    </row>
    <row r="4109" spans="4:4" customFormat="1" x14ac:dyDescent="0.25">
      <c r="D4109" s="10"/>
    </row>
    <row r="4110" spans="4:4" customFormat="1" x14ac:dyDescent="0.25">
      <c r="D4110" s="10"/>
    </row>
    <row r="4111" spans="4:4" customFormat="1" x14ac:dyDescent="0.25">
      <c r="D4111" s="10"/>
    </row>
    <row r="4112" spans="4:4" customFormat="1" x14ac:dyDescent="0.25">
      <c r="D4112" s="10"/>
    </row>
    <row r="4113" spans="4:4" customFormat="1" x14ac:dyDescent="0.25">
      <c r="D4113" s="10"/>
    </row>
    <row r="4114" spans="4:4" customFormat="1" x14ac:dyDescent="0.25">
      <c r="D4114" s="10"/>
    </row>
    <row r="4115" spans="4:4" customFormat="1" x14ac:dyDescent="0.25">
      <c r="D4115" s="10"/>
    </row>
    <row r="4116" spans="4:4" customFormat="1" x14ac:dyDescent="0.25">
      <c r="D4116" s="10"/>
    </row>
    <row r="4117" spans="4:4" customFormat="1" x14ac:dyDescent="0.25">
      <c r="D4117" s="10"/>
    </row>
    <row r="4118" spans="4:4" customFormat="1" x14ac:dyDescent="0.25">
      <c r="D4118" s="10"/>
    </row>
    <row r="4119" spans="4:4" customFormat="1" x14ac:dyDescent="0.25">
      <c r="D4119" s="10"/>
    </row>
    <row r="4120" spans="4:4" customFormat="1" x14ac:dyDescent="0.25">
      <c r="D4120" s="10"/>
    </row>
    <row r="4121" spans="4:4" customFormat="1" x14ac:dyDescent="0.25">
      <c r="D4121" s="10"/>
    </row>
    <row r="4122" spans="4:4" customFormat="1" x14ac:dyDescent="0.25">
      <c r="D4122" s="10"/>
    </row>
    <row r="4123" spans="4:4" customFormat="1" x14ac:dyDescent="0.25">
      <c r="D4123" s="10"/>
    </row>
    <row r="4124" spans="4:4" customFormat="1" x14ac:dyDescent="0.25">
      <c r="D4124" s="10"/>
    </row>
    <row r="4125" spans="4:4" customFormat="1" x14ac:dyDescent="0.25">
      <c r="D4125" s="10"/>
    </row>
    <row r="4126" spans="4:4" customFormat="1" x14ac:dyDescent="0.25">
      <c r="D4126" s="10"/>
    </row>
    <row r="4127" spans="4:4" customFormat="1" x14ac:dyDescent="0.25">
      <c r="D4127" s="10"/>
    </row>
    <row r="4128" spans="4:4" customFormat="1" x14ac:dyDescent="0.25">
      <c r="D4128" s="10"/>
    </row>
    <row r="4129" spans="4:4" customFormat="1" x14ac:dyDescent="0.25">
      <c r="D4129" s="10"/>
    </row>
    <row r="4130" spans="4:4" customFormat="1" x14ac:dyDescent="0.25">
      <c r="D4130" s="10"/>
    </row>
    <row r="4131" spans="4:4" customFormat="1" x14ac:dyDescent="0.25">
      <c r="D4131" s="10"/>
    </row>
    <row r="4132" spans="4:4" customFormat="1" x14ac:dyDescent="0.25">
      <c r="D4132" s="10"/>
    </row>
    <row r="4133" spans="4:4" customFormat="1" x14ac:dyDescent="0.25">
      <c r="D4133" s="10"/>
    </row>
    <row r="4134" spans="4:4" customFormat="1" x14ac:dyDescent="0.25">
      <c r="D4134" s="10"/>
    </row>
    <row r="4135" spans="4:4" customFormat="1" x14ac:dyDescent="0.25">
      <c r="D4135" s="10"/>
    </row>
    <row r="4136" spans="4:4" customFormat="1" x14ac:dyDescent="0.25">
      <c r="D4136" s="10"/>
    </row>
    <row r="4137" spans="4:4" customFormat="1" x14ac:dyDescent="0.25">
      <c r="D4137" s="10"/>
    </row>
    <row r="4138" spans="4:4" customFormat="1" x14ac:dyDescent="0.25">
      <c r="D4138" s="10"/>
    </row>
    <row r="4139" spans="4:4" customFormat="1" x14ac:dyDescent="0.25">
      <c r="D4139" s="10"/>
    </row>
    <row r="4140" spans="4:4" customFormat="1" x14ac:dyDescent="0.25">
      <c r="D4140" s="10"/>
    </row>
    <row r="4141" spans="4:4" customFormat="1" x14ac:dyDescent="0.25">
      <c r="D4141" s="10"/>
    </row>
    <row r="4142" spans="4:4" customFormat="1" x14ac:dyDescent="0.25">
      <c r="D4142" s="10"/>
    </row>
    <row r="4143" spans="4:4" customFormat="1" x14ac:dyDescent="0.25">
      <c r="D4143" s="10"/>
    </row>
    <row r="4144" spans="4:4" customFormat="1" x14ac:dyDescent="0.25">
      <c r="D4144" s="10"/>
    </row>
    <row r="4145" spans="4:4" customFormat="1" x14ac:dyDescent="0.25">
      <c r="D4145" s="10"/>
    </row>
    <row r="4146" spans="4:4" customFormat="1" x14ac:dyDescent="0.25">
      <c r="D4146" s="10"/>
    </row>
    <row r="4147" spans="4:4" customFormat="1" x14ac:dyDescent="0.25">
      <c r="D4147" s="10"/>
    </row>
    <row r="4148" spans="4:4" customFormat="1" x14ac:dyDescent="0.25">
      <c r="D4148" s="10"/>
    </row>
    <row r="4149" spans="4:4" customFormat="1" x14ac:dyDescent="0.25">
      <c r="D4149" s="10"/>
    </row>
    <row r="4150" spans="4:4" customFormat="1" x14ac:dyDescent="0.25">
      <c r="D4150" s="10"/>
    </row>
    <row r="4151" spans="4:4" customFormat="1" x14ac:dyDescent="0.25">
      <c r="D4151" s="10"/>
    </row>
    <row r="4152" spans="4:4" customFormat="1" x14ac:dyDescent="0.25">
      <c r="D4152" s="10"/>
    </row>
    <row r="4153" spans="4:4" customFormat="1" x14ac:dyDescent="0.25">
      <c r="D4153" s="10"/>
    </row>
    <row r="4154" spans="4:4" customFormat="1" x14ac:dyDescent="0.25">
      <c r="D4154" s="10"/>
    </row>
    <row r="4155" spans="4:4" customFormat="1" x14ac:dyDescent="0.25">
      <c r="D4155" s="10"/>
    </row>
    <row r="4156" spans="4:4" customFormat="1" x14ac:dyDescent="0.25">
      <c r="D4156" s="10"/>
    </row>
    <row r="4157" spans="4:4" customFormat="1" x14ac:dyDescent="0.25">
      <c r="D4157" s="10"/>
    </row>
    <row r="4158" spans="4:4" customFormat="1" x14ac:dyDescent="0.25">
      <c r="D4158" s="10"/>
    </row>
    <row r="4159" spans="4:4" customFormat="1" x14ac:dyDescent="0.25">
      <c r="D4159" s="10"/>
    </row>
    <row r="4160" spans="4:4" customFormat="1" x14ac:dyDescent="0.25">
      <c r="D4160" s="10"/>
    </row>
    <row r="4161" spans="4:4" customFormat="1" x14ac:dyDescent="0.25">
      <c r="D4161" s="10"/>
    </row>
    <row r="4162" spans="4:4" customFormat="1" x14ac:dyDescent="0.25">
      <c r="D4162" s="10"/>
    </row>
    <row r="4163" spans="4:4" customFormat="1" x14ac:dyDescent="0.25">
      <c r="D4163" s="10"/>
    </row>
    <row r="4164" spans="4:4" customFormat="1" x14ac:dyDescent="0.25">
      <c r="D4164" s="10"/>
    </row>
    <row r="4165" spans="4:4" customFormat="1" x14ac:dyDescent="0.25">
      <c r="D4165" s="10"/>
    </row>
    <row r="4166" spans="4:4" customFormat="1" x14ac:dyDescent="0.25">
      <c r="D4166" s="10"/>
    </row>
    <row r="4167" spans="4:4" customFormat="1" x14ac:dyDescent="0.25">
      <c r="D4167" s="10"/>
    </row>
    <row r="4168" spans="4:4" customFormat="1" x14ac:dyDescent="0.25">
      <c r="D4168" s="10"/>
    </row>
    <row r="4169" spans="4:4" customFormat="1" x14ac:dyDescent="0.25">
      <c r="D4169" s="10"/>
    </row>
    <row r="4170" spans="4:4" customFormat="1" x14ac:dyDescent="0.25">
      <c r="D4170" s="10"/>
    </row>
    <row r="4171" spans="4:4" customFormat="1" x14ac:dyDescent="0.25">
      <c r="D4171" s="10"/>
    </row>
    <row r="4172" spans="4:4" customFormat="1" x14ac:dyDescent="0.25">
      <c r="D4172" s="10"/>
    </row>
    <row r="4173" spans="4:4" customFormat="1" x14ac:dyDescent="0.25">
      <c r="D4173" s="10"/>
    </row>
    <row r="4174" spans="4:4" customFormat="1" x14ac:dyDescent="0.25">
      <c r="D4174" s="10"/>
    </row>
    <row r="4175" spans="4:4" customFormat="1" x14ac:dyDescent="0.25">
      <c r="D4175" s="10"/>
    </row>
    <row r="4176" spans="4:4" customFormat="1" x14ac:dyDescent="0.25">
      <c r="D4176" s="10"/>
    </row>
    <row r="4177" spans="4:4" customFormat="1" x14ac:dyDescent="0.25">
      <c r="D4177" s="10"/>
    </row>
    <row r="4178" spans="4:4" customFormat="1" x14ac:dyDescent="0.25">
      <c r="D4178" s="10"/>
    </row>
    <row r="4179" spans="4:4" customFormat="1" x14ac:dyDescent="0.25">
      <c r="D4179" s="10"/>
    </row>
    <row r="4180" spans="4:4" customFormat="1" x14ac:dyDescent="0.25">
      <c r="D4180" s="10"/>
    </row>
    <row r="4181" spans="4:4" customFormat="1" x14ac:dyDescent="0.25">
      <c r="D4181" s="10"/>
    </row>
    <row r="4182" spans="4:4" customFormat="1" x14ac:dyDescent="0.25">
      <c r="D4182" s="10"/>
    </row>
    <row r="4183" spans="4:4" customFormat="1" x14ac:dyDescent="0.25">
      <c r="D4183" s="10"/>
    </row>
    <row r="4184" spans="4:4" customFormat="1" x14ac:dyDescent="0.25">
      <c r="D4184" s="10"/>
    </row>
    <row r="4185" spans="4:4" customFormat="1" x14ac:dyDescent="0.25">
      <c r="D4185" s="10"/>
    </row>
    <row r="4186" spans="4:4" customFormat="1" x14ac:dyDescent="0.25">
      <c r="D4186" s="10"/>
    </row>
    <row r="4187" spans="4:4" customFormat="1" x14ac:dyDescent="0.25">
      <c r="D4187" s="10"/>
    </row>
    <row r="4188" spans="4:4" customFormat="1" x14ac:dyDescent="0.25">
      <c r="D4188" s="10"/>
    </row>
    <row r="4189" spans="4:4" customFormat="1" x14ac:dyDescent="0.25">
      <c r="D4189" s="10"/>
    </row>
    <row r="4190" spans="4:4" customFormat="1" x14ac:dyDescent="0.25">
      <c r="D4190" s="10"/>
    </row>
    <row r="4191" spans="4:4" customFormat="1" x14ac:dyDescent="0.25">
      <c r="D4191" s="10"/>
    </row>
    <row r="4192" spans="4:4" customFormat="1" x14ac:dyDescent="0.25">
      <c r="D4192" s="10"/>
    </row>
    <row r="4193" spans="4:4" customFormat="1" x14ac:dyDescent="0.25">
      <c r="D4193" s="10"/>
    </row>
    <row r="4194" spans="4:4" customFormat="1" x14ac:dyDescent="0.25">
      <c r="D4194" s="10"/>
    </row>
    <row r="4195" spans="4:4" customFormat="1" x14ac:dyDescent="0.25">
      <c r="D4195" s="10"/>
    </row>
    <row r="4196" spans="4:4" customFormat="1" x14ac:dyDescent="0.25">
      <c r="D4196" s="10"/>
    </row>
    <row r="4197" spans="4:4" customFormat="1" x14ac:dyDescent="0.25">
      <c r="D4197" s="10"/>
    </row>
    <row r="4198" spans="4:4" customFormat="1" x14ac:dyDescent="0.25">
      <c r="D4198" s="10"/>
    </row>
    <row r="4199" spans="4:4" customFormat="1" x14ac:dyDescent="0.25">
      <c r="D4199" s="10"/>
    </row>
    <row r="4200" spans="4:4" customFormat="1" x14ac:dyDescent="0.25">
      <c r="D4200" s="10"/>
    </row>
    <row r="4201" spans="4:4" customFormat="1" x14ac:dyDescent="0.25">
      <c r="D4201" s="10"/>
    </row>
    <row r="4202" spans="4:4" customFormat="1" x14ac:dyDescent="0.25">
      <c r="D4202" s="10"/>
    </row>
    <row r="4203" spans="4:4" customFormat="1" x14ac:dyDescent="0.25">
      <c r="D4203" s="10"/>
    </row>
    <row r="4204" spans="4:4" customFormat="1" x14ac:dyDescent="0.25">
      <c r="D4204" s="10"/>
    </row>
    <row r="4205" spans="4:4" customFormat="1" x14ac:dyDescent="0.25">
      <c r="D4205" s="10"/>
    </row>
    <row r="4206" spans="4:4" customFormat="1" x14ac:dyDescent="0.25">
      <c r="D4206" s="10"/>
    </row>
    <row r="4207" spans="4:4" customFormat="1" x14ac:dyDescent="0.25">
      <c r="D4207" s="10"/>
    </row>
    <row r="4208" spans="4:4" customFormat="1" x14ac:dyDescent="0.25">
      <c r="D4208" s="10"/>
    </row>
    <row r="4209" spans="4:4" customFormat="1" x14ac:dyDescent="0.25">
      <c r="D4209" s="10"/>
    </row>
    <row r="4210" spans="4:4" customFormat="1" x14ac:dyDescent="0.25">
      <c r="D4210" s="10"/>
    </row>
    <row r="4211" spans="4:4" customFormat="1" x14ac:dyDescent="0.25">
      <c r="D4211" s="10"/>
    </row>
    <row r="4212" spans="4:4" customFormat="1" x14ac:dyDescent="0.25">
      <c r="D4212" s="10"/>
    </row>
    <row r="4213" spans="4:4" customFormat="1" x14ac:dyDescent="0.25">
      <c r="D4213" s="10"/>
    </row>
    <row r="4214" spans="4:4" customFormat="1" x14ac:dyDescent="0.25">
      <c r="D4214" s="10"/>
    </row>
    <row r="4215" spans="4:4" customFormat="1" x14ac:dyDescent="0.25">
      <c r="D4215" s="10"/>
    </row>
    <row r="4216" spans="4:4" customFormat="1" x14ac:dyDescent="0.25">
      <c r="D4216" s="10"/>
    </row>
    <row r="4217" spans="4:4" customFormat="1" x14ac:dyDescent="0.25">
      <c r="D4217" s="10"/>
    </row>
    <row r="4218" spans="4:4" customFormat="1" x14ac:dyDescent="0.25">
      <c r="D4218" s="10"/>
    </row>
    <row r="4219" spans="4:4" customFormat="1" x14ac:dyDescent="0.25">
      <c r="D4219" s="10"/>
    </row>
    <row r="4220" spans="4:4" customFormat="1" x14ac:dyDescent="0.25">
      <c r="D4220" s="10"/>
    </row>
    <row r="4221" spans="4:4" customFormat="1" x14ac:dyDescent="0.25">
      <c r="D4221" s="10"/>
    </row>
    <row r="4222" spans="4:4" customFormat="1" x14ac:dyDescent="0.25">
      <c r="D4222" s="10"/>
    </row>
    <row r="4223" spans="4:4" customFormat="1" x14ac:dyDescent="0.25">
      <c r="D4223" s="10"/>
    </row>
    <row r="4224" spans="4:4" customFormat="1" x14ac:dyDescent="0.25">
      <c r="D4224" s="10"/>
    </row>
    <row r="4225" spans="4:4" customFormat="1" x14ac:dyDescent="0.25">
      <c r="D4225" s="10"/>
    </row>
    <row r="4226" spans="4:4" customFormat="1" x14ac:dyDescent="0.25">
      <c r="D4226" s="10"/>
    </row>
    <row r="4227" spans="4:4" customFormat="1" x14ac:dyDescent="0.25">
      <c r="D4227" s="10"/>
    </row>
    <row r="4228" spans="4:4" customFormat="1" x14ac:dyDescent="0.25">
      <c r="D4228" s="10"/>
    </row>
    <row r="4229" spans="4:4" customFormat="1" x14ac:dyDescent="0.25">
      <c r="D4229" s="10"/>
    </row>
    <row r="4230" spans="4:4" customFormat="1" x14ac:dyDescent="0.25">
      <c r="D4230" s="10"/>
    </row>
    <row r="4231" spans="4:4" customFormat="1" x14ac:dyDescent="0.25">
      <c r="D4231" s="10"/>
    </row>
    <row r="4232" spans="4:4" customFormat="1" x14ac:dyDescent="0.25">
      <c r="D4232" s="10"/>
    </row>
    <row r="4233" spans="4:4" customFormat="1" x14ac:dyDescent="0.25">
      <c r="D4233" s="10"/>
    </row>
    <row r="4234" spans="4:4" customFormat="1" x14ac:dyDescent="0.25">
      <c r="D4234" s="10"/>
    </row>
    <row r="4235" spans="4:4" customFormat="1" x14ac:dyDescent="0.25">
      <c r="D4235" s="10"/>
    </row>
    <row r="4236" spans="4:4" customFormat="1" x14ac:dyDescent="0.25">
      <c r="D4236" s="10"/>
    </row>
    <row r="4237" spans="4:4" customFormat="1" x14ac:dyDescent="0.25">
      <c r="D4237" s="10"/>
    </row>
    <row r="4238" spans="4:4" customFormat="1" x14ac:dyDescent="0.25">
      <c r="D4238" s="10"/>
    </row>
    <row r="4239" spans="4:4" customFormat="1" x14ac:dyDescent="0.25">
      <c r="D4239" s="10"/>
    </row>
    <row r="4240" spans="4:4" customFormat="1" x14ac:dyDescent="0.25">
      <c r="D4240" s="10"/>
    </row>
    <row r="4241" spans="4:4" customFormat="1" x14ac:dyDescent="0.25">
      <c r="D4241" s="10"/>
    </row>
    <row r="4242" spans="4:4" customFormat="1" x14ac:dyDescent="0.25">
      <c r="D4242" s="10"/>
    </row>
    <row r="4243" spans="4:4" customFormat="1" x14ac:dyDescent="0.25">
      <c r="D4243" s="10"/>
    </row>
    <row r="4244" spans="4:4" customFormat="1" x14ac:dyDescent="0.25">
      <c r="D4244" s="10"/>
    </row>
    <row r="4245" spans="4:4" customFormat="1" x14ac:dyDescent="0.25">
      <c r="D4245" s="10"/>
    </row>
    <row r="4246" spans="4:4" customFormat="1" x14ac:dyDescent="0.25">
      <c r="D4246" s="10"/>
    </row>
    <row r="4247" spans="4:4" customFormat="1" x14ac:dyDescent="0.25">
      <c r="D4247" s="10"/>
    </row>
    <row r="4248" spans="4:4" customFormat="1" x14ac:dyDescent="0.25">
      <c r="D4248" s="10"/>
    </row>
    <row r="4249" spans="4:4" customFormat="1" x14ac:dyDescent="0.25">
      <c r="D4249" s="10"/>
    </row>
    <row r="4250" spans="4:4" customFormat="1" x14ac:dyDescent="0.25">
      <c r="D4250" s="10"/>
    </row>
    <row r="4251" spans="4:4" customFormat="1" x14ac:dyDescent="0.25">
      <c r="D4251" s="10"/>
    </row>
    <row r="4252" spans="4:4" customFormat="1" x14ac:dyDescent="0.25">
      <c r="D4252" s="10"/>
    </row>
    <row r="4253" spans="4:4" customFormat="1" x14ac:dyDescent="0.25">
      <c r="D4253" s="10"/>
    </row>
    <row r="4254" spans="4:4" customFormat="1" x14ac:dyDescent="0.25">
      <c r="D4254" s="10"/>
    </row>
    <row r="4255" spans="4:4" customFormat="1" x14ac:dyDescent="0.25">
      <c r="D4255" s="10"/>
    </row>
    <row r="4256" spans="4:4" customFormat="1" x14ac:dyDescent="0.25">
      <c r="D4256" s="10"/>
    </row>
    <row r="4257" spans="4:4" customFormat="1" x14ac:dyDescent="0.25">
      <c r="D4257" s="10"/>
    </row>
    <row r="4258" spans="4:4" customFormat="1" x14ac:dyDescent="0.25">
      <c r="D4258" s="10"/>
    </row>
    <row r="4259" spans="4:4" customFormat="1" x14ac:dyDescent="0.25">
      <c r="D4259" s="10"/>
    </row>
    <row r="4260" spans="4:4" customFormat="1" x14ac:dyDescent="0.25">
      <c r="D4260" s="10"/>
    </row>
    <row r="4261" spans="4:4" customFormat="1" x14ac:dyDescent="0.25">
      <c r="D4261" s="10"/>
    </row>
    <row r="4262" spans="4:4" customFormat="1" x14ac:dyDescent="0.25">
      <c r="D4262" s="10"/>
    </row>
    <row r="4263" spans="4:4" customFormat="1" x14ac:dyDescent="0.25">
      <c r="D4263" s="10"/>
    </row>
    <row r="4264" spans="4:4" customFormat="1" x14ac:dyDescent="0.25">
      <c r="D4264" s="10"/>
    </row>
    <row r="4265" spans="4:4" customFormat="1" x14ac:dyDescent="0.25">
      <c r="D4265" s="10"/>
    </row>
    <row r="4266" spans="4:4" customFormat="1" x14ac:dyDescent="0.25">
      <c r="D4266" s="10"/>
    </row>
    <row r="4267" spans="4:4" customFormat="1" x14ac:dyDescent="0.25">
      <c r="D4267" s="10"/>
    </row>
    <row r="4268" spans="4:4" customFormat="1" x14ac:dyDescent="0.25">
      <c r="D4268" s="10"/>
    </row>
    <row r="4269" spans="4:4" customFormat="1" x14ac:dyDescent="0.25">
      <c r="D4269" s="10"/>
    </row>
    <row r="4270" spans="4:4" customFormat="1" x14ac:dyDescent="0.25">
      <c r="D4270" s="10"/>
    </row>
    <row r="4271" spans="4:4" customFormat="1" x14ac:dyDescent="0.25">
      <c r="D4271" s="10"/>
    </row>
    <row r="4272" spans="4:4" customFormat="1" x14ac:dyDescent="0.25">
      <c r="D4272" s="10"/>
    </row>
    <row r="4273" spans="4:4" customFormat="1" x14ac:dyDescent="0.25">
      <c r="D4273" s="10"/>
    </row>
    <row r="4274" spans="4:4" customFormat="1" x14ac:dyDescent="0.25">
      <c r="D4274" s="10"/>
    </row>
    <row r="4275" spans="4:4" customFormat="1" x14ac:dyDescent="0.25">
      <c r="D4275" s="10"/>
    </row>
    <row r="4276" spans="4:4" customFormat="1" x14ac:dyDescent="0.25">
      <c r="D4276" s="10"/>
    </row>
    <row r="4277" spans="4:4" customFormat="1" x14ac:dyDescent="0.25">
      <c r="D4277" s="10"/>
    </row>
    <row r="4278" spans="4:4" customFormat="1" x14ac:dyDescent="0.25">
      <c r="D4278" s="10"/>
    </row>
    <row r="4279" spans="4:4" customFormat="1" x14ac:dyDescent="0.25">
      <c r="D4279" s="10"/>
    </row>
    <row r="4280" spans="4:4" customFormat="1" x14ac:dyDescent="0.25">
      <c r="D4280" s="10"/>
    </row>
    <row r="4281" spans="4:4" customFormat="1" x14ac:dyDescent="0.25">
      <c r="D4281" s="10"/>
    </row>
    <row r="4282" spans="4:4" customFormat="1" x14ac:dyDescent="0.25">
      <c r="D4282" s="10"/>
    </row>
    <row r="4283" spans="4:4" customFormat="1" x14ac:dyDescent="0.25">
      <c r="D4283" s="10"/>
    </row>
    <row r="4284" spans="4:4" customFormat="1" x14ac:dyDescent="0.25">
      <c r="D4284" s="10"/>
    </row>
    <row r="4285" spans="4:4" customFormat="1" x14ac:dyDescent="0.25">
      <c r="D4285" s="10"/>
    </row>
    <row r="4286" spans="4:4" customFormat="1" x14ac:dyDescent="0.25">
      <c r="D4286" s="10"/>
    </row>
    <row r="4287" spans="4:4" customFormat="1" x14ac:dyDescent="0.25">
      <c r="D4287" s="10"/>
    </row>
    <row r="4288" spans="4:4" customFormat="1" x14ac:dyDescent="0.25">
      <c r="D4288" s="10"/>
    </row>
    <row r="4289" spans="4:4" customFormat="1" x14ac:dyDescent="0.25">
      <c r="D4289" s="10"/>
    </row>
    <row r="4290" spans="4:4" customFormat="1" x14ac:dyDescent="0.25">
      <c r="D4290" s="10"/>
    </row>
    <row r="4291" spans="4:4" customFormat="1" x14ac:dyDescent="0.25">
      <c r="D4291" s="10"/>
    </row>
    <row r="4292" spans="4:4" customFormat="1" x14ac:dyDescent="0.25">
      <c r="D4292" s="10"/>
    </row>
    <row r="4293" spans="4:4" customFormat="1" x14ac:dyDescent="0.25">
      <c r="D4293" s="10"/>
    </row>
    <row r="4294" spans="4:4" customFormat="1" x14ac:dyDescent="0.25">
      <c r="D4294" s="10"/>
    </row>
    <row r="4295" spans="4:4" customFormat="1" x14ac:dyDescent="0.25">
      <c r="D4295" s="10"/>
    </row>
    <row r="4296" spans="4:4" customFormat="1" x14ac:dyDescent="0.25">
      <c r="D4296" s="10"/>
    </row>
    <row r="4297" spans="4:4" customFormat="1" x14ac:dyDescent="0.25">
      <c r="D4297" s="10"/>
    </row>
    <row r="4298" spans="4:4" customFormat="1" x14ac:dyDescent="0.25">
      <c r="D4298" s="10"/>
    </row>
    <row r="4299" spans="4:4" customFormat="1" x14ac:dyDescent="0.25">
      <c r="D4299" s="10"/>
    </row>
    <row r="4300" spans="4:4" customFormat="1" x14ac:dyDescent="0.25">
      <c r="D4300" s="10"/>
    </row>
    <row r="4301" spans="4:4" customFormat="1" x14ac:dyDescent="0.25">
      <c r="D4301" s="10"/>
    </row>
    <row r="4302" spans="4:4" customFormat="1" x14ac:dyDescent="0.25">
      <c r="D4302" s="10"/>
    </row>
    <row r="4303" spans="4:4" customFormat="1" x14ac:dyDescent="0.25">
      <c r="D4303" s="10"/>
    </row>
    <row r="4304" spans="4:4" customFormat="1" x14ac:dyDescent="0.25">
      <c r="D4304" s="10"/>
    </row>
    <row r="4305" spans="4:4" customFormat="1" x14ac:dyDescent="0.25">
      <c r="D4305" s="10"/>
    </row>
    <row r="4306" spans="4:4" customFormat="1" x14ac:dyDescent="0.25">
      <c r="D4306" s="10"/>
    </row>
    <row r="4307" spans="4:4" customFormat="1" x14ac:dyDescent="0.25">
      <c r="D4307" s="10"/>
    </row>
    <row r="4308" spans="4:4" customFormat="1" x14ac:dyDescent="0.25">
      <c r="D4308" s="10"/>
    </row>
    <row r="4309" spans="4:4" customFormat="1" x14ac:dyDescent="0.25">
      <c r="D4309" s="10"/>
    </row>
    <row r="4310" spans="4:4" customFormat="1" x14ac:dyDescent="0.25">
      <c r="D4310" s="10"/>
    </row>
    <row r="4311" spans="4:4" customFormat="1" x14ac:dyDescent="0.25">
      <c r="D4311" s="10"/>
    </row>
    <row r="4312" spans="4:4" customFormat="1" x14ac:dyDescent="0.25">
      <c r="D4312" s="10"/>
    </row>
    <row r="4313" spans="4:4" customFormat="1" x14ac:dyDescent="0.25">
      <c r="D4313" s="10"/>
    </row>
    <row r="4314" spans="4:4" customFormat="1" x14ac:dyDescent="0.25">
      <c r="D4314" s="10"/>
    </row>
    <row r="4315" spans="4:4" customFormat="1" x14ac:dyDescent="0.25">
      <c r="D4315" s="10"/>
    </row>
    <row r="4316" spans="4:4" customFormat="1" x14ac:dyDescent="0.25">
      <c r="D4316" s="10"/>
    </row>
    <row r="4317" spans="4:4" customFormat="1" x14ac:dyDescent="0.25">
      <c r="D4317" s="10"/>
    </row>
    <row r="4318" spans="4:4" customFormat="1" x14ac:dyDescent="0.25">
      <c r="D4318" s="10"/>
    </row>
    <row r="4319" spans="4:4" customFormat="1" x14ac:dyDescent="0.25">
      <c r="D4319" s="10"/>
    </row>
    <row r="4320" spans="4:4" customFormat="1" x14ac:dyDescent="0.25">
      <c r="D4320" s="10"/>
    </row>
    <row r="4321" spans="4:4" customFormat="1" x14ac:dyDescent="0.25">
      <c r="D4321" s="10"/>
    </row>
    <row r="4322" spans="4:4" customFormat="1" x14ac:dyDescent="0.25">
      <c r="D4322" s="10"/>
    </row>
    <row r="4323" spans="4:4" customFormat="1" x14ac:dyDescent="0.25">
      <c r="D4323" s="10"/>
    </row>
    <row r="4324" spans="4:4" customFormat="1" x14ac:dyDescent="0.25">
      <c r="D4324" s="10"/>
    </row>
    <row r="4325" spans="4:4" customFormat="1" x14ac:dyDescent="0.25">
      <c r="D4325" s="10"/>
    </row>
    <row r="4326" spans="4:4" customFormat="1" x14ac:dyDescent="0.25">
      <c r="D4326" s="10"/>
    </row>
    <row r="4327" spans="4:4" customFormat="1" x14ac:dyDescent="0.25">
      <c r="D4327" s="10"/>
    </row>
    <row r="4328" spans="4:4" customFormat="1" x14ac:dyDescent="0.25">
      <c r="D4328" s="10"/>
    </row>
    <row r="4329" spans="4:4" customFormat="1" x14ac:dyDescent="0.25">
      <c r="D4329" s="10"/>
    </row>
    <row r="4330" spans="4:4" customFormat="1" x14ac:dyDescent="0.25">
      <c r="D4330" s="10"/>
    </row>
    <row r="4331" spans="4:4" customFormat="1" x14ac:dyDescent="0.25">
      <c r="D4331" s="10"/>
    </row>
    <row r="4332" spans="4:4" customFormat="1" x14ac:dyDescent="0.25">
      <c r="D4332" s="10"/>
    </row>
    <row r="4333" spans="4:4" customFormat="1" x14ac:dyDescent="0.25">
      <c r="D4333" s="10"/>
    </row>
    <row r="4334" spans="4:4" customFormat="1" x14ac:dyDescent="0.25">
      <c r="D4334" s="10"/>
    </row>
    <row r="4335" spans="4:4" customFormat="1" x14ac:dyDescent="0.25">
      <c r="D4335" s="10"/>
    </row>
    <row r="4336" spans="4:4" customFormat="1" x14ac:dyDescent="0.25">
      <c r="D4336" s="10"/>
    </row>
    <row r="4337" spans="4:4" customFormat="1" x14ac:dyDescent="0.25">
      <c r="D4337" s="10"/>
    </row>
    <row r="4338" spans="4:4" customFormat="1" x14ac:dyDescent="0.25">
      <c r="D4338" s="10"/>
    </row>
    <row r="4339" spans="4:4" customFormat="1" x14ac:dyDescent="0.25">
      <c r="D4339" s="10"/>
    </row>
    <row r="4340" spans="4:4" customFormat="1" x14ac:dyDescent="0.25">
      <c r="D4340" s="10"/>
    </row>
    <row r="4341" spans="4:4" customFormat="1" x14ac:dyDescent="0.25">
      <c r="D4341" s="10"/>
    </row>
    <row r="4342" spans="4:4" customFormat="1" x14ac:dyDescent="0.25">
      <c r="D4342" s="10"/>
    </row>
    <row r="4343" spans="4:4" customFormat="1" x14ac:dyDescent="0.25">
      <c r="D4343" s="10"/>
    </row>
    <row r="4344" spans="4:4" customFormat="1" x14ac:dyDescent="0.25">
      <c r="D4344" s="10"/>
    </row>
    <row r="4345" spans="4:4" customFormat="1" x14ac:dyDescent="0.25">
      <c r="D4345" s="10"/>
    </row>
    <row r="4346" spans="4:4" customFormat="1" x14ac:dyDescent="0.25">
      <c r="D4346" s="10"/>
    </row>
    <row r="4347" spans="4:4" customFormat="1" x14ac:dyDescent="0.25">
      <c r="D4347" s="10"/>
    </row>
    <row r="4348" spans="4:4" customFormat="1" x14ac:dyDescent="0.25">
      <c r="D4348" s="10"/>
    </row>
    <row r="4349" spans="4:4" customFormat="1" x14ac:dyDescent="0.25">
      <c r="D4349" s="10"/>
    </row>
    <row r="4350" spans="4:4" customFormat="1" x14ac:dyDescent="0.25">
      <c r="D4350" s="10"/>
    </row>
    <row r="4351" spans="4:4" customFormat="1" x14ac:dyDescent="0.25">
      <c r="D4351" s="10"/>
    </row>
    <row r="4352" spans="4:4" customFormat="1" x14ac:dyDescent="0.25">
      <c r="D4352" s="10"/>
    </row>
    <row r="4353" spans="4:4" customFormat="1" x14ac:dyDescent="0.25">
      <c r="D4353" s="10"/>
    </row>
    <row r="4354" spans="4:4" customFormat="1" x14ac:dyDescent="0.25">
      <c r="D4354" s="10"/>
    </row>
    <row r="4355" spans="4:4" customFormat="1" x14ac:dyDescent="0.25">
      <c r="D4355" s="10"/>
    </row>
    <row r="4356" spans="4:4" customFormat="1" x14ac:dyDescent="0.25">
      <c r="D4356" s="10"/>
    </row>
    <row r="4357" spans="4:4" customFormat="1" x14ac:dyDescent="0.25">
      <c r="D4357" s="10"/>
    </row>
    <row r="4358" spans="4:4" customFormat="1" x14ac:dyDescent="0.25">
      <c r="D4358" s="10"/>
    </row>
    <row r="4359" spans="4:4" customFormat="1" x14ac:dyDescent="0.25">
      <c r="D4359" s="10"/>
    </row>
    <row r="4360" spans="4:4" customFormat="1" x14ac:dyDescent="0.25">
      <c r="D4360" s="10"/>
    </row>
    <row r="4361" spans="4:4" customFormat="1" x14ac:dyDescent="0.25">
      <c r="D4361" s="10"/>
    </row>
    <row r="4362" spans="4:4" customFormat="1" x14ac:dyDescent="0.25">
      <c r="D4362" s="10"/>
    </row>
    <row r="4363" spans="4:4" customFormat="1" x14ac:dyDescent="0.25">
      <c r="D4363" s="10"/>
    </row>
    <row r="4364" spans="4:4" customFormat="1" x14ac:dyDescent="0.25">
      <c r="D4364" s="10"/>
    </row>
    <row r="4365" spans="4:4" customFormat="1" x14ac:dyDescent="0.25">
      <c r="D4365" s="10"/>
    </row>
    <row r="4366" spans="4:4" customFormat="1" x14ac:dyDescent="0.25">
      <c r="D4366" s="10"/>
    </row>
    <row r="4367" spans="4:4" customFormat="1" x14ac:dyDescent="0.25">
      <c r="D4367" s="10"/>
    </row>
    <row r="4368" spans="4:4" customFormat="1" x14ac:dyDescent="0.25">
      <c r="D4368" s="10"/>
    </row>
    <row r="4369" spans="4:4" customFormat="1" x14ac:dyDescent="0.25">
      <c r="D4369" s="10"/>
    </row>
    <row r="4370" spans="4:4" customFormat="1" x14ac:dyDescent="0.25">
      <c r="D4370" s="10"/>
    </row>
    <row r="4371" spans="4:4" customFormat="1" x14ac:dyDescent="0.25">
      <c r="D4371" s="10"/>
    </row>
    <row r="4372" spans="4:4" customFormat="1" x14ac:dyDescent="0.25">
      <c r="D4372" s="10"/>
    </row>
    <row r="4373" spans="4:4" customFormat="1" x14ac:dyDescent="0.25">
      <c r="D4373" s="10"/>
    </row>
    <row r="4374" spans="4:4" customFormat="1" x14ac:dyDescent="0.25">
      <c r="D4374" s="10"/>
    </row>
    <row r="4375" spans="4:4" customFormat="1" x14ac:dyDescent="0.25">
      <c r="D4375" s="10"/>
    </row>
    <row r="4376" spans="4:4" customFormat="1" x14ac:dyDescent="0.25">
      <c r="D4376" s="10"/>
    </row>
    <row r="4377" spans="4:4" customFormat="1" x14ac:dyDescent="0.25">
      <c r="D4377" s="10"/>
    </row>
    <row r="4378" spans="4:4" customFormat="1" x14ac:dyDescent="0.25">
      <c r="D4378" s="10"/>
    </row>
    <row r="4379" spans="4:4" customFormat="1" x14ac:dyDescent="0.25">
      <c r="D4379" s="10"/>
    </row>
    <row r="4380" spans="4:4" customFormat="1" x14ac:dyDescent="0.25">
      <c r="D4380" s="10"/>
    </row>
    <row r="4381" spans="4:4" customFormat="1" x14ac:dyDescent="0.25">
      <c r="D4381" s="10"/>
    </row>
    <row r="4382" spans="4:4" customFormat="1" x14ac:dyDescent="0.25">
      <c r="D4382" s="10"/>
    </row>
    <row r="4383" spans="4:4" customFormat="1" x14ac:dyDescent="0.25">
      <c r="D4383" s="10"/>
    </row>
    <row r="4384" spans="4:4" customFormat="1" x14ac:dyDescent="0.25">
      <c r="D4384" s="10"/>
    </row>
    <row r="4385" spans="4:4" customFormat="1" x14ac:dyDescent="0.25">
      <c r="D4385" s="10"/>
    </row>
    <row r="4386" spans="4:4" customFormat="1" x14ac:dyDescent="0.25">
      <c r="D4386" s="10"/>
    </row>
    <row r="4387" spans="4:4" customFormat="1" x14ac:dyDescent="0.25">
      <c r="D4387" s="10"/>
    </row>
    <row r="4388" spans="4:4" customFormat="1" x14ac:dyDescent="0.25">
      <c r="D4388" s="10"/>
    </row>
    <row r="4389" spans="4:4" customFormat="1" x14ac:dyDescent="0.25">
      <c r="D4389" s="10"/>
    </row>
    <row r="4390" spans="4:4" customFormat="1" x14ac:dyDescent="0.25">
      <c r="D4390" s="10"/>
    </row>
    <row r="4391" spans="4:4" customFormat="1" x14ac:dyDescent="0.25">
      <c r="D4391" s="10"/>
    </row>
    <row r="4392" spans="4:4" customFormat="1" x14ac:dyDescent="0.25">
      <c r="D4392" s="10"/>
    </row>
    <row r="4393" spans="4:4" customFormat="1" x14ac:dyDescent="0.25">
      <c r="D4393" s="10"/>
    </row>
    <row r="4394" spans="4:4" customFormat="1" x14ac:dyDescent="0.25">
      <c r="D4394" s="10"/>
    </row>
    <row r="4395" spans="4:4" customFormat="1" x14ac:dyDescent="0.25">
      <c r="D4395" s="10"/>
    </row>
    <row r="4396" spans="4:4" customFormat="1" x14ac:dyDescent="0.25">
      <c r="D4396" s="10"/>
    </row>
    <row r="4397" spans="4:4" customFormat="1" x14ac:dyDescent="0.25">
      <c r="D4397" s="10"/>
    </row>
    <row r="4398" spans="4:4" customFormat="1" x14ac:dyDescent="0.25">
      <c r="D4398" s="10"/>
    </row>
    <row r="4399" spans="4:4" customFormat="1" x14ac:dyDescent="0.25">
      <c r="D4399" s="10"/>
    </row>
    <row r="4400" spans="4:4" customFormat="1" x14ac:dyDescent="0.25">
      <c r="D4400" s="10"/>
    </row>
    <row r="4401" spans="4:4" customFormat="1" x14ac:dyDescent="0.25">
      <c r="D4401" s="10"/>
    </row>
    <row r="4402" spans="4:4" customFormat="1" x14ac:dyDescent="0.25">
      <c r="D4402" s="10"/>
    </row>
    <row r="4403" spans="4:4" customFormat="1" x14ac:dyDescent="0.25">
      <c r="D4403" s="10"/>
    </row>
    <row r="4404" spans="4:4" customFormat="1" x14ac:dyDescent="0.25">
      <c r="D4404" s="10"/>
    </row>
    <row r="4405" spans="4:4" customFormat="1" x14ac:dyDescent="0.25">
      <c r="D4405" s="10"/>
    </row>
    <row r="4406" spans="4:4" customFormat="1" x14ac:dyDescent="0.25">
      <c r="D4406" s="10"/>
    </row>
    <row r="4407" spans="4:4" customFormat="1" x14ac:dyDescent="0.25">
      <c r="D4407" s="10"/>
    </row>
    <row r="4408" spans="4:4" customFormat="1" x14ac:dyDescent="0.25">
      <c r="D4408" s="10"/>
    </row>
    <row r="4409" spans="4:4" customFormat="1" x14ac:dyDescent="0.25">
      <c r="D4409" s="10"/>
    </row>
    <row r="4410" spans="4:4" customFormat="1" x14ac:dyDescent="0.25">
      <c r="D4410" s="10"/>
    </row>
    <row r="4411" spans="4:4" customFormat="1" x14ac:dyDescent="0.25">
      <c r="D4411" s="10"/>
    </row>
    <row r="4412" spans="4:4" customFormat="1" x14ac:dyDescent="0.25">
      <c r="D4412" s="10"/>
    </row>
    <row r="4413" spans="4:4" customFormat="1" x14ac:dyDescent="0.25">
      <c r="D4413" s="10"/>
    </row>
    <row r="4414" spans="4:4" customFormat="1" x14ac:dyDescent="0.25">
      <c r="D4414" s="10"/>
    </row>
    <row r="4415" spans="4:4" customFormat="1" x14ac:dyDescent="0.25">
      <c r="D4415" s="10"/>
    </row>
    <row r="4416" spans="4:4" customFormat="1" x14ac:dyDescent="0.25">
      <c r="D4416" s="10"/>
    </row>
    <row r="4417" spans="4:4" customFormat="1" x14ac:dyDescent="0.25">
      <c r="D4417" s="10"/>
    </row>
    <row r="4418" spans="4:4" customFormat="1" x14ac:dyDescent="0.25">
      <c r="D4418" s="10"/>
    </row>
    <row r="4419" spans="4:4" customFormat="1" x14ac:dyDescent="0.25">
      <c r="D4419" s="10"/>
    </row>
    <row r="4420" spans="4:4" customFormat="1" x14ac:dyDescent="0.25">
      <c r="D4420" s="10"/>
    </row>
    <row r="4421" spans="4:4" customFormat="1" x14ac:dyDescent="0.25">
      <c r="D4421" s="10"/>
    </row>
    <row r="4422" spans="4:4" customFormat="1" x14ac:dyDescent="0.25">
      <c r="D4422" s="10"/>
    </row>
    <row r="4423" spans="4:4" customFormat="1" x14ac:dyDescent="0.25">
      <c r="D4423" s="10"/>
    </row>
    <row r="4424" spans="4:4" customFormat="1" x14ac:dyDescent="0.25">
      <c r="D4424" s="10"/>
    </row>
    <row r="4425" spans="4:4" customFormat="1" x14ac:dyDescent="0.25">
      <c r="D4425" s="10"/>
    </row>
    <row r="4426" spans="4:4" customFormat="1" x14ac:dyDescent="0.25">
      <c r="D4426" s="10"/>
    </row>
    <row r="4427" spans="4:4" customFormat="1" x14ac:dyDescent="0.25">
      <c r="D4427" s="10"/>
    </row>
    <row r="4428" spans="4:4" customFormat="1" x14ac:dyDescent="0.25">
      <c r="D4428" s="10"/>
    </row>
    <row r="4429" spans="4:4" customFormat="1" x14ac:dyDescent="0.25">
      <c r="D4429" s="10"/>
    </row>
    <row r="4430" spans="4:4" customFormat="1" x14ac:dyDescent="0.25">
      <c r="D4430" s="10"/>
    </row>
    <row r="4431" spans="4:4" customFormat="1" x14ac:dyDescent="0.25">
      <c r="D4431" s="10"/>
    </row>
    <row r="4432" spans="4:4" customFormat="1" x14ac:dyDescent="0.25">
      <c r="D4432" s="10"/>
    </row>
    <row r="4433" spans="4:4" customFormat="1" x14ac:dyDescent="0.25">
      <c r="D4433" s="10"/>
    </row>
    <row r="4434" spans="4:4" customFormat="1" x14ac:dyDescent="0.25">
      <c r="D4434" s="10"/>
    </row>
    <row r="4435" spans="4:4" customFormat="1" x14ac:dyDescent="0.25">
      <c r="D4435" s="10"/>
    </row>
    <row r="4436" spans="4:4" customFormat="1" x14ac:dyDescent="0.25">
      <c r="D4436" s="10"/>
    </row>
    <row r="4437" spans="4:4" customFormat="1" x14ac:dyDescent="0.25">
      <c r="D4437" s="10"/>
    </row>
    <row r="4438" spans="4:4" customFormat="1" x14ac:dyDescent="0.25">
      <c r="D4438" s="10"/>
    </row>
    <row r="4439" spans="4:4" customFormat="1" x14ac:dyDescent="0.25">
      <c r="D4439" s="10"/>
    </row>
    <row r="4440" spans="4:4" customFormat="1" x14ac:dyDescent="0.25">
      <c r="D4440" s="10"/>
    </row>
    <row r="4441" spans="4:4" customFormat="1" x14ac:dyDescent="0.25">
      <c r="D4441" s="10"/>
    </row>
    <row r="4442" spans="4:4" customFormat="1" x14ac:dyDescent="0.25">
      <c r="D4442" s="10"/>
    </row>
    <row r="4443" spans="4:4" customFormat="1" x14ac:dyDescent="0.25">
      <c r="D4443" s="10"/>
    </row>
    <row r="4444" spans="4:4" customFormat="1" x14ac:dyDescent="0.25">
      <c r="D4444" s="10"/>
    </row>
    <row r="4445" spans="4:4" customFormat="1" x14ac:dyDescent="0.25">
      <c r="D4445" s="10"/>
    </row>
    <row r="4446" spans="4:4" customFormat="1" x14ac:dyDescent="0.25">
      <c r="D4446" s="10"/>
    </row>
    <row r="4447" spans="4:4" customFormat="1" x14ac:dyDescent="0.25">
      <c r="D4447" s="10"/>
    </row>
    <row r="4448" spans="4:4" customFormat="1" x14ac:dyDescent="0.25">
      <c r="D4448" s="10"/>
    </row>
    <row r="4449" spans="4:4" customFormat="1" x14ac:dyDescent="0.25">
      <c r="D4449" s="10"/>
    </row>
    <row r="4450" spans="4:4" customFormat="1" x14ac:dyDescent="0.25">
      <c r="D4450" s="10"/>
    </row>
    <row r="4451" spans="4:4" customFormat="1" x14ac:dyDescent="0.25">
      <c r="D4451" s="10"/>
    </row>
    <row r="4452" spans="4:4" customFormat="1" x14ac:dyDescent="0.25">
      <c r="D4452" s="10"/>
    </row>
    <row r="4453" spans="4:4" customFormat="1" x14ac:dyDescent="0.25">
      <c r="D4453" s="10"/>
    </row>
    <row r="4454" spans="4:4" customFormat="1" x14ac:dyDescent="0.25">
      <c r="D4454" s="10"/>
    </row>
    <row r="4455" spans="4:4" customFormat="1" x14ac:dyDescent="0.25">
      <c r="D4455" s="10"/>
    </row>
    <row r="4456" spans="4:4" customFormat="1" x14ac:dyDescent="0.25">
      <c r="D4456" s="10"/>
    </row>
    <row r="4457" spans="4:4" customFormat="1" x14ac:dyDescent="0.25">
      <c r="D4457" s="10"/>
    </row>
    <row r="4458" spans="4:4" customFormat="1" x14ac:dyDescent="0.25">
      <c r="D4458" s="10"/>
    </row>
    <row r="4459" spans="4:4" customFormat="1" x14ac:dyDescent="0.25">
      <c r="D4459" s="10"/>
    </row>
    <row r="4460" spans="4:4" customFormat="1" x14ac:dyDescent="0.25">
      <c r="D4460" s="10"/>
    </row>
    <row r="4461" spans="4:4" customFormat="1" x14ac:dyDescent="0.25">
      <c r="D4461" s="10"/>
    </row>
    <row r="4462" spans="4:4" customFormat="1" x14ac:dyDescent="0.25">
      <c r="D4462" s="10"/>
    </row>
    <row r="4463" spans="4:4" customFormat="1" x14ac:dyDescent="0.25">
      <c r="D4463" s="10"/>
    </row>
    <row r="4464" spans="4:4" customFormat="1" x14ac:dyDescent="0.25">
      <c r="D4464" s="10"/>
    </row>
    <row r="4465" spans="4:4" customFormat="1" x14ac:dyDescent="0.25">
      <c r="D4465" s="10"/>
    </row>
    <row r="4466" spans="4:4" customFormat="1" x14ac:dyDescent="0.25">
      <c r="D4466" s="10"/>
    </row>
    <row r="4467" spans="4:4" customFormat="1" x14ac:dyDescent="0.25">
      <c r="D4467" s="10"/>
    </row>
    <row r="4468" spans="4:4" customFormat="1" x14ac:dyDescent="0.25">
      <c r="D4468" s="10"/>
    </row>
    <row r="4469" spans="4:4" customFormat="1" x14ac:dyDescent="0.25">
      <c r="D4469" s="10"/>
    </row>
    <row r="4470" spans="4:4" customFormat="1" x14ac:dyDescent="0.25">
      <c r="D4470" s="10"/>
    </row>
    <row r="4471" spans="4:4" customFormat="1" x14ac:dyDescent="0.25">
      <c r="D4471" s="10"/>
    </row>
    <row r="4472" spans="4:4" customFormat="1" x14ac:dyDescent="0.25">
      <c r="D4472" s="10"/>
    </row>
    <row r="4473" spans="4:4" customFormat="1" x14ac:dyDescent="0.25">
      <c r="D4473" s="10"/>
    </row>
    <row r="4474" spans="4:4" customFormat="1" x14ac:dyDescent="0.25">
      <c r="D4474" s="10"/>
    </row>
    <row r="4475" spans="4:4" customFormat="1" x14ac:dyDescent="0.25">
      <c r="D4475" s="10"/>
    </row>
    <row r="4476" spans="4:4" customFormat="1" x14ac:dyDescent="0.25">
      <c r="D4476" s="10"/>
    </row>
    <row r="4477" spans="4:4" customFormat="1" x14ac:dyDescent="0.25">
      <c r="D4477" s="10"/>
    </row>
    <row r="4478" spans="4:4" customFormat="1" x14ac:dyDescent="0.25">
      <c r="D4478" s="10"/>
    </row>
    <row r="4479" spans="4:4" customFormat="1" x14ac:dyDescent="0.25">
      <c r="D4479" s="10"/>
    </row>
    <row r="4480" spans="4:4" customFormat="1" x14ac:dyDescent="0.25">
      <c r="D4480" s="10"/>
    </row>
    <row r="4481" spans="4:4" customFormat="1" x14ac:dyDescent="0.25">
      <c r="D4481" s="10"/>
    </row>
    <row r="4482" spans="4:4" customFormat="1" x14ac:dyDescent="0.25">
      <c r="D4482" s="10"/>
    </row>
    <row r="4483" spans="4:4" customFormat="1" x14ac:dyDescent="0.25">
      <c r="D4483" s="10"/>
    </row>
    <row r="4484" spans="4:4" customFormat="1" x14ac:dyDescent="0.25">
      <c r="D4484" s="10"/>
    </row>
    <row r="4485" spans="4:4" customFormat="1" x14ac:dyDescent="0.25">
      <c r="D4485" s="10"/>
    </row>
    <row r="4486" spans="4:4" customFormat="1" x14ac:dyDescent="0.25">
      <c r="D4486" s="10"/>
    </row>
    <row r="4487" spans="4:4" customFormat="1" x14ac:dyDescent="0.25">
      <c r="D4487" s="10"/>
    </row>
    <row r="4488" spans="4:4" customFormat="1" x14ac:dyDescent="0.25">
      <c r="D4488" s="10"/>
    </row>
    <row r="4489" spans="4:4" customFormat="1" x14ac:dyDescent="0.25">
      <c r="D4489" s="10"/>
    </row>
    <row r="4490" spans="4:4" customFormat="1" x14ac:dyDescent="0.25">
      <c r="D4490" s="10"/>
    </row>
    <row r="4491" spans="4:4" customFormat="1" x14ac:dyDescent="0.25">
      <c r="D4491" s="10"/>
    </row>
    <row r="4492" spans="4:4" customFormat="1" x14ac:dyDescent="0.25">
      <c r="D4492" s="10"/>
    </row>
    <row r="4493" spans="4:4" customFormat="1" x14ac:dyDescent="0.25">
      <c r="D4493" s="10"/>
    </row>
    <row r="4494" spans="4:4" customFormat="1" x14ac:dyDescent="0.25">
      <c r="D4494" s="10"/>
    </row>
    <row r="4495" spans="4:4" customFormat="1" x14ac:dyDescent="0.25">
      <c r="D4495" s="10"/>
    </row>
    <row r="4496" spans="4:4" customFormat="1" x14ac:dyDescent="0.25">
      <c r="D4496" s="10"/>
    </row>
    <row r="4497" spans="4:4" customFormat="1" x14ac:dyDescent="0.25">
      <c r="D4497" s="10"/>
    </row>
    <row r="4498" spans="4:4" customFormat="1" x14ac:dyDescent="0.25">
      <c r="D4498" s="10"/>
    </row>
    <row r="4499" spans="4:4" customFormat="1" x14ac:dyDescent="0.25">
      <c r="D4499" s="10"/>
    </row>
    <row r="4500" spans="4:4" customFormat="1" x14ac:dyDescent="0.25">
      <c r="D4500" s="10"/>
    </row>
    <row r="4501" spans="4:4" customFormat="1" x14ac:dyDescent="0.25">
      <c r="D4501" s="10"/>
    </row>
    <row r="4502" spans="4:4" customFormat="1" x14ac:dyDescent="0.25">
      <c r="D4502" s="10"/>
    </row>
    <row r="4503" spans="4:4" customFormat="1" x14ac:dyDescent="0.25">
      <c r="D4503" s="10"/>
    </row>
    <row r="4504" spans="4:4" customFormat="1" x14ac:dyDescent="0.25">
      <c r="D4504" s="10"/>
    </row>
    <row r="4505" spans="4:4" customFormat="1" x14ac:dyDescent="0.25">
      <c r="D4505" s="10"/>
    </row>
    <row r="4506" spans="4:4" customFormat="1" x14ac:dyDescent="0.25">
      <c r="D4506" s="10"/>
    </row>
    <row r="4507" spans="4:4" customFormat="1" x14ac:dyDescent="0.25">
      <c r="D4507" s="10"/>
    </row>
    <row r="4508" spans="4:4" customFormat="1" x14ac:dyDescent="0.25">
      <c r="D4508" s="10"/>
    </row>
    <row r="4509" spans="4:4" customFormat="1" x14ac:dyDescent="0.25">
      <c r="D4509" s="10"/>
    </row>
    <row r="4510" spans="4:4" customFormat="1" x14ac:dyDescent="0.25">
      <c r="D4510" s="10"/>
    </row>
    <row r="4511" spans="4:4" customFormat="1" x14ac:dyDescent="0.25">
      <c r="D4511" s="10"/>
    </row>
    <row r="4512" spans="4:4" customFormat="1" x14ac:dyDescent="0.25">
      <c r="D4512" s="10"/>
    </row>
    <row r="4513" spans="4:4" customFormat="1" x14ac:dyDescent="0.25">
      <c r="D4513" s="10"/>
    </row>
    <row r="4514" spans="4:4" customFormat="1" x14ac:dyDescent="0.25">
      <c r="D4514" s="10"/>
    </row>
    <row r="4515" spans="4:4" customFormat="1" x14ac:dyDescent="0.25">
      <c r="D4515" s="10"/>
    </row>
    <row r="4516" spans="4:4" customFormat="1" x14ac:dyDescent="0.25">
      <c r="D4516" s="10"/>
    </row>
    <row r="4517" spans="4:4" customFormat="1" x14ac:dyDescent="0.25">
      <c r="D4517" s="10"/>
    </row>
    <row r="4518" spans="4:4" customFormat="1" x14ac:dyDescent="0.25">
      <c r="D4518" s="10"/>
    </row>
    <row r="4519" spans="4:4" customFormat="1" x14ac:dyDescent="0.25">
      <c r="D4519" s="10"/>
    </row>
    <row r="4520" spans="4:4" customFormat="1" x14ac:dyDescent="0.25">
      <c r="D4520" s="10"/>
    </row>
    <row r="4521" spans="4:4" customFormat="1" x14ac:dyDescent="0.25">
      <c r="D4521" s="10"/>
    </row>
    <row r="4522" spans="4:4" customFormat="1" x14ac:dyDescent="0.25">
      <c r="D4522" s="10"/>
    </row>
    <row r="4523" spans="4:4" customFormat="1" x14ac:dyDescent="0.25">
      <c r="D4523" s="10"/>
    </row>
    <row r="4524" spans="4:4" customFormat="1" x14ac:dyDescent="0.25">
      <c r="D4524" s="10"/>
    </row>
    <row r="4525" spans="4:4" customFormat="1" x14ac:dyDescent="0.25">
      <c r="D4525" s="10"/>
    </row>
    <row r="4526" spans="4:4" customFormat="1" x14ac:dyDescent="0.25">
      <c r="D4526" s="10"/>
    </row>
    <row r="4527" spans="4:4" customFormat="1" x14ac:dyDescent="0.25">
      <c r="D4527" s="10"/>
    </row>
    <row r="4528" spans="4:4" customFormat="1" x14ac:dyDescent="0.25">
      <c r="D4528" s="10"/>
    </row>
    <row r="4529" spans="4:4" customFormat="1" x14ac:dyDescent="0.25">
      <c r="D4529" s="10"/>
    </row>
    <row r="4530" spans="4:4" customFormat="1" x14ac:dyDescent="0.25">
      <c r="D4530" s="10"/>
    </row>
    <row r="4531" spans="4:4" customFormat="1" x14ac:dyDescent="0.25">
      <c r="D4531" s="10"/>
    </row>
    <row r="4532" spans="4:4" customFormat="1" x14ac:dyDescent="0.25">
      <c r="D4532" s="10"/>
    </row>
    <row r="4533" spans="4:4" customFormat="1" x14ac:dyDescent="0.25">
      <c r="D4533" s="10"/>
    </row>
    <row r="4534" spans="4:4" customFormat="1" x14ac:dyDescent="0.25">
      <c r="D4534" s="10"/>
    </row>
    <row r="4535" spans="4:4" customFormat="1" x14ac:dyDescent="0.25">
      <c r="D4535" s="10"/>
    </row>
    <row r="4536" spans="4:4" customFormat="1" x14ac:dyDescent="0.25">
      <c r="D4536" s="10"/>
    </row>
    <row r="4537" spans="4:4" customFormat="1" x14ac:dyDescent="0.25">
      <c r="D4537" s="10"/>
    </row>
    <row r="4538" spans="4:4" customFormat="1" x14ac:dyDescent="0.25">
      <c r="D4538" s="10"/>
    </row>
    <row r="4539" spans="4:4" customFormat="1" x14ac:dyDescent="0.25">
      <c r="D4539" s="10"/>
    </row>
    <row r="4540" spans="4:4" customFormat="1" x14ac:dyDescent="0.25">
      <c r="D4540" s="10"/>
    </row>
    <row r="4541" spans="4:4" customFormat="1" x14ac:dyDescent="0.25">
      <c r="D4541" s="10"/>
    </row>
    <row r="4542" spans="4:4" customFormat="1" x14ac:dyDescent="0.25">
      <c r="D4542" s="10"/>
    </row>
    <row r="4543" spans="4:4" customFormat="1" x14ac:dyDescent="0.25">
      <c r="D4543" s="10"/>
    </row>
    <row r="4544" spans="4:4" customFormat="1" x14ac:dyDescent="0.25">
      <c r="D4544" s="10"/>
    </row>
    <row r="4545" spans="4:4" customFormat="1" x14ac:dyDescent="0.25">
      <c r="D4545" s="10"/>
    </row>
    <row r="4546" spans="4:4" customFormat="1" x14ac:dyDescent="0.25">
      <c r="D4546" s="10"/>
    </row>
    <row r="4547" spans="4:4" customFormat="1" x14ac:dyDescent="0.25">
      <c r="D4547" s="10"/>
    </row>
    <row r="4548" spans="4:4" customFormat="1" x14ac:dyDescent="0.25">
      <c r="D4548" s="10"/>
    </row>
    <row r="4549" spans="4:4" customFormat="1" x14ac:dyDescent="0.25">
      <c r="D4549" s="10"/>
    </row>
    <row r="4550" spans="4:4" customFormat="1" x14ac:dyDescent="0.25">
      <c r="D4550" s="10"/>
    </row>
    <row r="4551" spans="4:4" customFormat="1" x14ac:dyDescent="0.25">
      <c r="D4551" s="10"/>
    </row>
    <row r="4552" spans="4:4" customFormat="1" x14ac:dyDescent="0.25">
      <c r="D4552" s="10"/>
    </row>
    <row r="4553" spans="4:4" customFormat="1" x14ac:dyDescent="0.25">
      <c r="D4553" s="10"/>
    </row>
    <row r="4554" spans="4:4" customFormat="1" x14ac:dyDescent="0.25">
      <c r="D4554" s="10"/>
    </row>
    <row r="4555" spans="4:4" customFormat="1" x14ac:dyDescent="0.25">
      <c r="D4555" s="10"/>
    </row>
    <row r="4556" spans="4:4" customFormat="1" x14ac:dyDescent="0.25">
      <c r="D4556" s="10"/>
    </row>
    <row r="4557" spans="4:4" customFormat="1" x14ac:dyDescent="0.25">
      <c r="D4557" s="10"/>
    </row>
    <row r="4558" spans="4:4" customFormat="1" x14ac:dyDescent="0.25">
      <c r="D4558" s="10"/>
    </row>
    <row r="4559" spans="4:4" customFormat="1" x14ac:dyDescent="0.25">
      <c r="D4559" s="10"/>
    </row>
    <row r="4560" spans="4:4" customFormat="1" x14ac:dyDescent="0.25">
      <c r="D4560" s="10"/>
    </row>
    <row r="4561" spans="4:4" customFormat="1" x14ac:dyDescent="0.25">
      <c r="D4561" s="10"/>
    </row>
    <row r="4562" spans="4:4" customFormat="1" x14ac:dyDescent="0.25">
      <c r="D4562" s="10"/>
    </row>
    <row r="4563" spans="4:4" customFormat="1" x14ac:dyDescent="0.25">
      <c r="D4563" s="10"/>
    </row>
    <row r="4564" spans="4:4" customFormat="1" x14ac:dyDescent="0.25">
      <c r="D4564" s="10"/>
    </row>
    <row r="4565" spans="4:4" customFormat="1" x14ac:dyDescent="0.25">
      <c r="D4565" s="10"/>
    </row>
    <row r="4566" spans="4:4" customFormat="1" x14ac:dyDescent="0.25">
      <c r="D4566" s="10"/>
    </row>
    <row r="4567" spans="4:4" customFormat="1" x14ac:dyDescent="0.25">
      <c r="D4567" s="10"/>
    </row>
    <row r="4568" spans="4:4" customFormat="1" x14ac:dyDescent="0.25">
      <c r="D4568" s="10"/>
    </row>
    <row r="4569" spans="4:4" customFormat="1" x14ac:dyDescent="0.25">
      <c r="D4569" s="10"/>
    </row>
    <row r="4570" spans="4:4" customFormat="1" x14ac:dyDescent="0.25">
      <c r="D4570" s="10"/>
    </row>
    <row r="4571" spans="4:4" customFormat="1" x14ac:dyDescent="0.25">
      <c r="D4571" s="10"/>
    </row>
    <row r="4572" spans="4:4" customFormat="1" x14ac:dyDescent="0.25">
      <c r="D4572" s="10"/>
    </row>
    <row r="4573" spans="4:4" customFormat="1" x14ac:dyDescent="0.25">
      <c r="D4573" s="10"/>
    </row>
    <row r="4574" spans="4:4" customFormat="1" x14ac:dyDescent="0.25">
      <c r="D4574" s="10"/>
    </row>
    <row r="4575" spans="4:4" customFormat="1" x14ac:dyDescent="0.25">
      <c r="D4575" s="10"/>
    </row>
    <row r="4576" spans="4:4" customFormat="1" x14ac:dyDescent="0.25">
      <c r="D4576" s="10"/>
    </row>
    <row r="4577" spans="4:4" customFormat="1" x14ac:dyDescent="0.25">
      <c r="D4577" s="10"/>
    </row>
    <row r="4578" spans="4:4" customFormat="1" x14ac:dyDescent="0.25">
      <c r="D4578" s="10"/>
    </row>
    <row r="4579" spans="4:4" customFormat="1" x14ac:dyDescent="0.25">
      <c r="D4579" s="10"/>
    </row>
    <row r="4580" spans="4:4" customFormat="1" x14ac:dyDescent="0.25">
      <c r="D4580" s="10"/>
    </row>
    <row r="4581" spans="4:4" customFormat="1" x14ac:dyDescent="0.25">
      <c r="D4581" s="10"/>
    </row>
    <row r="4582" spans="4:4" customFormat="1" x14ac:dyDescent="0.25">
      <c r="D4582" s="10"/>
    </row>
    <row r="4583" spans="4:4" customFormat="1" x14ac:dyDescent="0.25">
      <c r="D4583" s="10"/>
    </row>
    <row r="4584" spans="4:4" customFormat="1" x14ac:dyDescent="0.25">
      <c r="D4584" s="10"/>
    </row>
    <row r="4585" spans="4:4" customFormat="1" x14ac:dyDescent="0.25">
      <c r="D4585" s="10"/>
    </row>
    <row r="4586" spans="4:4" customFormat="1" x14ac:dyDescent="0.25">
      <c r="D4586" s="10"/>
    </row>
    <row r="4587" spans="4:4" customFormat="1" x14ac:dyDescent="0.25">
      <c r="D4587" s="10"/>
    </row>
    <row r="4588" spans="4:4" customFormat="1" x14ac:dyDescent="0.25">
      <c r="D4588" s="10"/>
    </row>
    <row r="4589" spans="4:4" customFormat="1" x14ac:dyDescent="0.25">
      <c r="D4589" s="10"/>
    </row>
    <row r="4590" spans="4:4" customFormat="1" x14ac:dyDescent="0.25">
      <c r="D4590" s="10"/>
    </row>
    <row r="4591" spans="4:4" customFormat="1" x14ac:dyDescent="0.25">
      <c r="D4591" s="10"/>
    </row>
    <row r="4592" spans="4:4" customFormat="1" x14ac:dyDescent="0.25">
      <c r="D4592" s="10"/>
    </row>
    <row r="4593" spans="4:4" customFormat="1" x14ac:dyDescent="0.25">
      <c r="D4593" s="10"/>
    </row>
    <row r="4594" spans="4:4" customFormat="1" x14ac:dyDescent="0.25">
      <c r="D4594" s="10"/>
    </row>
    <row r="4595" spans="4:4" customFormat="1" x14ac:dyDescent="0.25">
      <c r="D4595" s="10"/>
    </row>
    <row r="4596" spans="4:4" customFormat="1" x14ac:dyDescent="0.25">
      <c r="D4596" s="10"/>
    </row>
    <row r="4597" spans="4:4" customFormat="1" x14ac:dyDescent="0.25">
      <c r="D4597" s="10"/>
    </row>
    <row r="4598" spans="4:4" customFormat="1" x14ac:dyDescent="0.25">
      <c r="D4598" s="10"/>
    </row>
    <row r="4599" spans="4:4" customFormat="1" x14ac:dyDescent="0.25">
      <c r="D4599" s="10"/>
    </row>
    <row r="4600" spans="4:4" customFormat="1" x14ac:dyDescent="0.25">
      <c r="D4600" s="10"/>
    </row>
    <row r="4601" spans="4:4" customFormat="1" x14ac:dyDescent="0.25">
      <c r="D4601" s="10"/>
    </row>
    <row r="4602" spans="4:4" customFormat="1" x14ac:dyDescent="0.25">
      <c r="D4602" s="10"/>
    </row>
    <row r="4603" spans="4:4" customFormat="1" x14ac:dyDescent="0.25">
      <c r="D4603" s="10"/>
    </row>
    <row r="4604" spans="4:4" customFormat="1" x14ac:dyDescent="0.25">
      <c r="D4604" s="10"/>
    </row>
    <row r="4605" spans="4:4" customFormat="1" x14ac:dyDescent="0.25">
      <c r="D4605" s="10"/>
    </row>
    <row r="4606" spans="4:4" customFormat="1" x14ac:dyDescent="0.25">
      <c r="D4606" s="10"/>
    </row>
    <row r="4607" spans="4:4" customFormat="1" x14ac:dyDescent="0.25">
      <c r="D4607" s="10"/>
    </row>
    <row r="4608" spans="4:4" customFormat="1" x14ac:dyDescent="0.25">
      <c r="D4608" s="10"/>
    </row>
    <row r="4609" spans="4:4" customFormat="1" x14ac:dyDescent="0.25">
      <c r="D4609" s="10"/>
    </row>
    <row r="4610" spans="4:4" customFormat="1" x14ac:dyDescent="0.25">
      <c r="D4610" s="10"/>
    </row>
    <row r="4611" spans="4:4" customFormat="1" x14ac:dyDescent="0.25">
      <c r="D4611" s="10"/>
    </row>
    <row r="4612" spans="4:4" customFormat="1" x14ac:dyDescent="0.25">
      <c r="D4612" s="10"/>
    </row>
    <row r="4613" spans="4:4" customFormat="1" x14ac:dyDescent="0.25">
      <c r="D4613" s="10"/>
    </row>
    <row r="4614" spans="4:4" customFormat="1" x14ac:dyDescent="0.25">
      <c r="D4614" s="10"/>
    </row>
    <row r="4615" spans="4:4" customFormat="1" x14ac:dyDescent="0.25">
      <c r="D4615" s="10"/>
    </row>
    <row r="4616" spans="4:4" customFormat="1" x14ac:dyDescent="0.25">
      <c r="D4616" s="10"/>
    </row>
    <row r="4617" spans="4:4" customFormat="1" x14ac:dyDescent="0.25">
      <c r="D4617" s="10"/>
    </row>
    <row r="4618" spans="4:4" customFormat="1" x14ac:dyDescent="0.25">
      <c r="D4618" s="10"/>
    </row>
    <row r="4619" spans="4:4" customFormat="1" x14ac:dyDescent="0.25">
      <c r="D4619" s="10"/>
    </row>
    <row r="4620" spans="4:4" customFormat="1" x14ac:dyDescent="0.25">
      <c r="D4620" s="10"/>
    </row>
    <row r="4621" spans="4:4" customFormat="1" x14ac:dyDescent="0.25">
      <c r="D4621" s="10"/>
    </row>
    <row r="4622" spans="4:4" customFormat="1" x14ac:dyDescent="0.25">
      <c r="D4622" s="10"/>
    </row>
    <row r="4623" spans="4:4" customFormat="1" x14ac:dyDescent="0.25">
      <c r="D4623" s="10"/>
    </row>
    <row r="4624" spans="4:4" customFormat="1" x14ac:dyDescent="0.25">
      <c r="D4624" s="10"/>
    </row>
    <row r="4625" spans="4:4" customFormat="1" x14ac:dyDescent="0.25">
      <c r="D4625" s="10"/>
    </row>
    <row r="4626" spans="4:4" customFormat="1" x14ac:dyDescent="0.25">
      <c r="D4626" s="10"/>
    </row>
    <row r="4627" spans="4:4" customFormat="1" x14ac:dyDescent="0.25">
      <c r="D4627" s="10"/>
    </row>
    <row r="4628" spans="4:4" customFormat="1" x14ac:dyDescent="0.25">
      <c r="D4628" s="10"/>
    </row>
    <row r="4629" spans="4:4" customFormat="1" x14ac:dyDescent="0.25">
      <c r="D4629" s="10"/>
    </row>
    <row r="4630" spans="4:4" customFormat="1" x14ac:dyDescent="0.25">
      <c r="D4630" s="10"/>
    </row>
    <row r="4631" spans="4:4" customFormat="1" x14ac:dyDescent="0.25">
      <c r="D4631" s="10"/>
    </row>
    <row r="4632" spans="4:4" customFormat="1" x14ac:dyDescent="0.25">
      <c r="D4632" s="10"/>
    </row>
    <row r="4633" spans="4:4" customFormat="1" x14ac:dyDescent="0.25">
      <c r="D4633" s="10"/>
    </row>
    <row r="4634" spans="4:4" customFormat="1" x14ac:dyDescent="0.25">
      <c r="D4634" s="10"/>
    </row>
    <row r="4635" spans="4:4" customFormat="1" x14ac:dyDescent="0.25">
      <c r="D4635" s="10"/>
    </row>
    <row r="4636" spans="4:4" customFormat="1" x14ac:dyDescent="0.25">
      <c r="D4636" s="10"/>
    </row>
    <row r="4637" spans="4:4" customFormat="1" x14ac:dyDescent="0.25">
      <c r="D4637" s="10"/>
    </row>
    <row r="4638" spans="4:4" customFormat="1" x14ac:dyDescent="0.25">
      <c r="D4638" s="10"/>
    </row>
    <row r="4639" spans="4:4" customFormat="1" x14ac:dyDescent="0.25">
      <c r="D4639" s="10"/>
    </row>
    <row r="4640" spans="4:4" customFormat="1" x14ac:dyDescent="0.25">
      <c r="D4640" s="10"/>
    </row>
    <row r="4641" spans="4:4" customFormat="1" x14ac:dyDescent="0.25">
      <c r="D4641" s="10"/>
    </row>
    <row r="4642" spans="4:4" customFormat="1" x14ac:dyDescent="0.25">
      <c r="D4642" s="10"/>
    </row>
    <row r="4643" spans="4:4" customFormat="1" x14ac:dyDescent="0.25">
      <c r="D4643" s="10"/>
    </row>
    <row r="4644" spans="4:4" customFormat="1" x14ac:dyDescent="0.25">
      <c r="D4644" s="10"/>
    </row>
    <row r="4645" spans="4:4" customFormat="1" x14ac:dyDescent="0.25">
      <c r="D4645" s="10"/>
    </row>
    <row r="4646" spans="4:4" customFormat="1" x14ac:dyDescent="0.25">
      <c r="D4646" s="10"/>
    </row>
    <row r="4647" spans="4:4" customFormat="1" x14ac:dyDescent="0.25">
      <c r="D4647" s="10"/>
    </row>
    <row r="4648" spans="4:4" customFormat="1" x14ac:dyDescent="0.25">
      <c r="D4648" s="10"/>
    </row>
    <row r="4649" spans="4:4" customFormat="1" x14ac:dyDescent="0.25">
      <c r="D4649" s="10"/>
    </row>
    <row r="4650" spans="4:4" customFormat="1" x14ac:dyDescent="0.25">
      <c r="D4650" s="10"/>
    </row>
    <row r="4651" spans="4:4" customFormat="1" x14ac:dyDescent="0.25">
      <c r="D4651" s="10"/>
    </row>
    <row r="4652" spans="4:4" customFormat="1" x14ac:dyDescent="0.25">
      <c r="D4652" s="10"/>
    </row>
    <row r="4653" spans="4:4" customFormat="1" x14ac:dyDescent="0.25">
      <c r="D4653" s="10"/>
    </row>
    <row r="4654" spans="4:4" customFormat="1" x14ac:dyDescent="0.25">
      <c r="D4654" s="10"/>
    </row>
    <row r="4655" spans="4:4" customFormat="1" x14ac:dyDescent="0.25">
      <c r="D4655" s="10"/>
    </row>
    <row r="4656" spans="4:4" customFormat="1" x14ac:dyDescent="0.25">
      <c r="D4656" s="10"/>
    </row>
    <row r="4657" spans="4:4" customFormat="1" x14ac:dyDescent="0.25">
      <c r="D4657" s="10"/>
    </row>
    <row r="4658" spans="4:4" customFormat="1" x14ac:dyDescent="0.25">
      <c r="D4658" s="10"/>
    </row>
    <row r="4659" spans="4:4" customFormat="1" x14ac:dyDescent="0.25">
      <c r="D4659" s="10"/>
    </row>
    <row r="4660" spans="4:4" customFormat="1" x14ac:dyDescent="0.25">
      <c r="D4660" s="10"/>
    </row>
    <row r="4661" spans="4:4" customFormat="1" x14ac:dyDescent="0.25">
      <c r="D4661" s="10"/>
    </row>
    <row r="4662" spans="4:4" customFormat="1" x14ac:dyDescent="0.25">
      <c r="D4662" s="10"/>
    </row>
    <row r="4663" spans="4:4" customFormat="1" x14ac:dyDescent="0.25">
      <c r="D4663" s="10"/>
    </row>
    <row r="4664" spans="4:4" customFormat="1" x14ac:dyDescent="0.25">
      <c r="D4664" s="10"/>
    </row>
    <row r="4665" spans="4:4" customFormat="1" x14ac:dyDescent="0.25">
      <c r="D4665" s="10"/>
    </row>
    <row r="4666" spans="4:4" customFormat="1" x14ac:dyDescent="0.25">
      <c r="D4666" s="10"/>
    </row>
    <row r="4667" spans="4:4" customFormat="1" x14ac:dyDescent="0.25">
      <c r="D4667" s="10"/>
    </row>
    <row r="4668" spans="4:4" customFormat="1" x14ac:dyDescent="0.25">
      <c r="D4668" s="10"/>
    </row>
    <row r="4669" spans="4:4" customFormat="1" x14ac:dyDescent="0.25">
      <c r="D4669" s="10"/>
    </row>
    <row r="4670" spans="4:4" customFormat="1" x14ac:dyDescent="0.25">
      <c r="D4670" s="10"/>
    </row>
    <row r="4671" spans="4:4" customFormat="1" x14ac:dyDescent="0.25">
      <c r="D4671" s="10"/>
    </row>
    <row r="4672" spans="4:4" customFormat="1" x14ac:dyDescent="0.25">
      <c r="D4672" s="10"/>
    </row>
    <row r="4673" spans="4:4" customFormat="1" x14ac:dyDescent="0.25">
      <c r="D4673" s="10"/>
    </row>
    <row r="4674" spans="4:4" customFormat="1" x14ac:dyDescent="0.25">
      <c r="D4674" s="10"/>
    </row>
    <row r="4675" spans="4:4" customFormat="1" x14ac:dyDescent="0.25">
      <c r="D4675" s="10"/>
    </row>
    <row r="4676" spans="4:4" customFormat="1" x14ac:dyDescent="0.25">
      <c r="D4676" s="10"/>
    </row>
    <row r="4677" spans="4:4" customFormat="1" x14ac:dyDescent="0.25">
      <c r="D4677" s="10"/>
    </row>
    <row r="4678" spans="4:4" customFormat="1" x14ac:dyDescent="0.25">
      <c r="D4678" s="10"/>
    </row>
    <row r="4679" spans="4:4" customFormat="1" x14ac:dyDescent="0.25">
      <c r="D4679" s="10"/>
    </row>
    <row r="4680" spans="4:4" customFormat="1" x14ac:dyDescent="0.25">
      <c r="D4680" s="10"/>
    </row>
    <row r="4681" spans="4:4" customFormat="1" x14ac:dyDescent="0.25">
      <c r="D4681" s="10"/>
    </row>
    <row r="4682" spans="4:4" customFormat="1" x14ac:dyDescent="0.25">
      <c r="D4682" s="10"/>
    </row>
    <row r="4683" spans="4:4" customFormat="1" x14ac:dyDescent="0.25">
      <c r="D4683" s="10"/>
    </row>
    <row r="4684" spans="4:4" customFormat="1" x14ac:dyDescent="0.25">
      <c r="D4684" s="10"/>
    </row>
    <row r="4685" spans="4:4" customFormat="1" x14ac:dyDescent="0.25">
      <c r="D4685" s="10"/>
    </row>
    <row r="4686" spans="4:4" customFormat="1" x14ac:dyDescent="0.25">
      <c r="D4686" s="10"/>
    </row>
    <row r="4687" spans="4:4" customFormat="1" x14ac:dyDescent="0.25">
      <c r="D4687" s="10"/>
    </row>
    <row r="4688" spans="4:4" customFormat="1" x14ac:dyDescent="0.25">
      <c r="D4688" s="10"/>
    </row>
    <row r="4689" spans="4:4" customFormat="1" x14ac:dyDescent="0.25">
      <c r="D4689" s="10"/>
    </row>
    <row r="4690" spans="4:4" customFormat="1" x14ac:dyDescent="0.25">
      <c r="D4690" s="10"/>
    </row>
    <row r="4691" spans="4:4" customFormat="1" x14ac:dyDescent="0.25">
      <c r="D4691" s="10"/>
    </row>
    <row r="4692" spans="4:4" customFormat="1" x14ac:dyDescent="0.25">
      <c r="D4692" s="10"/>
    </row>
    <row r="4693" spans="4:4" customFormat="1" x14ac:dyDescent="0.25">
      <c r="D4693" s="10"/>
    </row>
    <row r="4694" spans="4:4" customFormat="1" x14ac:dyDescent="0.25">
      <c r="D4694" s="10"/>
    </row>
    <row r="4695" spans="4:4" customFormat="1" x14ac:dyDescent="0.25">
      <c r="D4695" s="10"/>
    </row>
    <row r="4696" spans="4:4" customFormat="1" x14ac:dyDescent="0.25">
      <c r="D4696" s="10"/>
    </row>
    <row r="4697" spans="4:4" customFormat="1" x14ac:dyDescent="0.25">
      <c r="D4697" s="10"/>
    </row>
    <row r="4698" spans="4:4" customFormat="1" x14ac:dyDescent="0.25">
      <c r="D4698" s="10"/>
    </row>
    <row r="4699" spans="4:4" customFormat="1" x14ac:dyDescent="0.25">
      <c r="D4699" s="10"/>
    </row>
    <row r="4700" spans="4:4" customFormat="1" x14ac:dyDescent="0.25">
      <c r="D4700" s="10"/>
    </row>
    <row r="4701" spans="4:4" customFormat="1" x14ac:dyDescent="0.25">
      <c r="D4701" s="10"/>
    </row>
    <row r="4702" spans="4:4" customFormat="1" x14ac:dyDescent="0.25">
      <c r="D4702" s="10"/>
    </row>
    <row r="4703" spans="4:4" customFormat="1" x14ac:dyDescent="0.25">
      <c r="D4703" s="10"/>
    </row>
    <row r="4704" spans="4:4" customFormat="1" x14ac:dyDescent="0.25">
      <c r="D4704" s="10"/>
    </row>
    <row r="4705" spans="4:4" customFormat="1" x14ac:dyDescent="0.25">
      <c r="D4705" s="10"/>
    </row>
    <row r="4706" spans="4:4" customFormat="1" x14ac:dyDescent="0.25">
      <c r="D4706" s="10"/>
    </row>
    <row r="4707" spans="4:4" customFormat="1" x14ac:dyDescent="0.25">
      <c r="D4707" s="10"/>
    </row>
    <row r="4708" spans="4:4" customFormat="1" x14ac:dyDescent="0.25">
      <c r="D4708" s="10"/>
    </row>
    <row r="4709" spans="4:4" customFormat="1" x14ac:dyDescent="0.25">
      <c r="D4709" s="10"/>
    </row>
    <row r="4710" spans="4:4" customFormat="1" x14ac:dyDescent="0.25">
      <c r="D4710" s="10"/>
    </row>
    <row r="4711" spans="4:4" customFormat="1" x14ac:dyDescent="0.25">
      <c r="D4711" s="10"/>
    </row>
    <row r="4712" spans="4:4" customFormat="1" x14ac:dyDescent="0.25">
      <c r="D4712" s="10"/>
    </row>
    <row r="4713" spans="4:4" customFormat="1" x14ac:dyDescent="0.25">
      <c r="D4713" s="10"/>
    </row>
    <row r="4714" spans="4:4" customFormat="1" x14ac:dyDescent="0.25">
      <c r="D4714" s="10"/>
    </row>
    <row r="4715" spans="4:4" customFormat="1" x14ac:dyDescent="0.25">
      <c r="D4715" s="10"/>
    </row>
    <row r="4716" spans="4:4" customFormat="1" x14ac:dyDescent="0.25">
      <c r="D4716" s="10"/>
    </row>
    <row r="4717" spans="4:4" customFormat="1" x14ac:dyDescent="0.25">
      <c r="D4717" s="10"/>
    </row>
    <row r="4718" spans="4:4" customFormat="1" x14ac:dyDescent="0.25">
      <c r="D4718" s="10"/>
    </row>
    <row r="4719" spans="4:4" customFormat="1" x14ac:dyDescent="0.25">
      <c r="D4719" s="10"/>
    </row>
    <row r="4720" spans="4:4" customFormat="1" x14ac:dyDescent="0.25">
      <c r="D4720" s="10"/>
    </row>
    <row r="4721" spans="4:4" customFormat="1" x14ac:dyDescent="0.25">
      <c r="D4721" s="10"/>
    </row>
    <row r="4722" spans="4:4" customFormat="1" x14ac:dyDescent="0.25">
      <c r="D4722" s="10"/>
    </row>
    <row r="4723" spans="4:4" customFormat="1" x14ac:dyDescent="0.25">
      <c r="D4723" s="10"/>
    </row>
    <row r="4724" spans="4:4" customFormat="1" x14ac:dyDescent="0.25">
      <c r="D4724" s="10"/>
    </row>
    <row r="4725" spans="4:4" customFormat="1" x14ac:dyDescent="0.25">
      <c r="D4725" s="10"/>
    </row>
    <row r="4726" spans="4:4" customFormat="1" x14ac:dyDescent="0.25">
      <c r="D4726" s="10"/>
    </row>
    <row r="4727" spans="4:4" customFormat="1" x14ac:dyDescent="0.25">
      <c r="D4727" s="10"/>
    </row>
    <row r="4728" spans="4:4" customFormat="1" x14ac:dyDescent="0.25">
      <c r="D4728" s="10"/>
    </row>
    <row r="4729" spans="4:4" customFormat="1" x14ac:dyDescent="0.25">
      <c r="D4729" s="10"/>
    </row>
    <row r="4730" spans="4:4" customFormat="1" x14ac:dyDescent="0.25">
      <c r="D4730" s="10"/>
    </row>
    <row r="4731" spans="4:4" customFormat="1" x14ac:dyDescent="0.25">
      <c r="D4731" s="10"/>
    </row>
    <row r="4732" spans="4:4" customFormat="1" x14ac:dyDescent="0.25">
      <c r="D4732" s="10"/>
    </row>
    <row r="4733" spans="4:4" customFormat="1" x14ac:dyDescent="0.25">
      <c r="D4733" s="10"/>
    </row>
    <row r="4734" spans="4:4" customFormat="1" x14ac:dyDescent="0.25">
      <c r="D4734" s="10"/>
    </row>
    <row r="4735" spans="4:4" customFormat="1" x14ac:dyDescent="0.25">
      <c r="D4735" s="10"/>
    </row>
    <row r="4736" spans="4:4" customFormat="1" x14ac:dyDescent="0.25">
      <c r="D4736" s="10"/>
    </row>
    <row r="4737" spans="4:4" customFormat="1" x14ac:dyDescent="0.25">
      <c r="D4737" s="10"/>
    </row>
    <row r="4738" spans="4:4" customFormat="1" x14ac:dyDescent="0.25">
      <c r="D4738" s="10"/>
    </row>
    <row r="4739" spans="4:4" customFormat="1" x14ac:dyDescent="0.25">
      <c r="D4739" s="10"/>
    </row>
    <row r="4740" spans="4:4" customFormat="1" x14ac:dyDescent="0.25">
      <c r="D4740" s="10"/>
    </row>
    <row r="4741" spans="4:4" customFormat="1" x14ac:dyDescent="0.25">
      <c r="D4741" s="10"/>
    </row>
    <row r="4742" spans="4:4" customFormat="1" x14ac:dyDescent="0.25">
      <c r="D4742" s="10"/>
    </row>
    <row r="4743" spans="4:4" customFormat="1" x14ac:dyDescent="0.25">
      <c r="D4743" s="10"/>
    </row>
    <row r="4744" spans="4:4" customFormat="1" x14ac:dyDescent="0.25">
      <c r="D4744" s="10"/>
    </row>
    <row r="4745" spans="4:4" customFormat="1" x14ac:dyDescent="0.25">
      <c r="D4745" s="10"/>
    </row>
    <row r="4746" spans="4:4" customFormat="1" x14ac:dyDescent="0.25">
      <c r="D4746" s="10"/>
    </row>
    <row r="4747" spans="4:4" customFormat="1" x14ac:dyDescent="0.25">
      <c r="D4747" s="10"/>
    </row>
    <row r="4748" spans="4:4" customFormat="1" x14ac:dyDescent="0.25">
      <c r="D4748" s="10"/>
    </row>
    <row r="4749" spans="4:4" customFormat="1" x14ac:dyDescent="0.25">
      <c r="D4749" s="10"/>
    </row>
    <row r="4750" spans="4:4" customFormat="1" x14ac:dyDescent="0.25">
      <c r="D4750" s="10"/>
    </row>
    <row r="4751" spans="4:4" customFormat="1" x14ac:dyDescent="0.25">
      <c r="D4751" s="10"/>
    </row>
    <row r="4752" spans="4:4" customFormat="1" x14ac:dyDescent="0.25">
      <c r="D4752" s="10"/>
    </row>
    <row r="4753" spans="4:4" customFormat="1" x14ac:dyDescent="0.25">
      <c r="D4753" s="10"/>
    </row>
    <row r="4754" spans="4:4" customFormat="1" x14ac:dyDescent="0.25">
      <c r="D4754" s="10"/>
    </row>
    <row r="4755" spans="4:4" customFormat="1" x14ac:dyDescent="0.25">
      <c r="D4755" s="10"/>
    </row>
    <row r="4756" spans="4:4" customFormat="1" x14ac:dyDescent="0.25">
      <c r="D4756" s="10"/>
    </row>
    <row r="4757" spans="4:4" customFormat="1" x14ac:dyDescent="0.25">
      <c r="D4757" s="10"/>
    </row>
    <row r="4758" spans="4:4" customFormat="1" x14ac:dyDescent="0.25">
      <c r="D4758" s="10"/>
    </row>
    <row r="4759" spans="4:4" customFormat="1" x14ac:dyDescent="0.25">
      <c r="D4759" s="10"/>
    </row>
    <row r="4760" spans="4:4" customFormat="1" x14ac:dyDescent="0.25">
      <c r="D4760" s="10"/>
    </row>
    <row r="4761" spans="4:4" customFormat="1" x14ac:dyDescent="0.25">
      <c r="D4761" s="10"/>
    </row>
    <row r="4762" spans="4:4" customFormat="1" x14ac:dyDescent="0.25">
      <c r="D4762" s="10"/>
    </row>
    <row r="4763" spans="4:4" customFormat="1" x14ac:dyDescent="0.25">
      <c r="D4763" s="10"/>
    </row>
    <row r="4764" spans="4:4" customFormat="1" x14ac:dyDescent="0.25">
      <c r="D4764" s="10"/>
    </row>
    <row r="4765" spans="4:4" customFormat="1" x14ac:dyDescent="0.25">
      <c r="D4765" s="10"/>
    </row>
    <row r="4766" spans="4:4" customFormat="1" x14ac:dyDescent="0.25">
      <c r="D4766" s="10"/>
    </row>
    <row r="4767" spans="4:4" customFormat="1" x14ac:dyDescent="0.25">
      <c r="D4767" s="10"/>
    </row>
    <row r="4768" spans="4:4" customFormat="1" x14ac:dyDescent="0.25">
      <c r="D4768" s="10"/>
    </row>
    <row r="4769" spans="4:4" customFormat="1" x14ac:dyDescent="0.25">
      <c r="D4769" s="10"/>
    </row>
    <row r="4770" spans="4:4" customFormat="1" x14ac:dyDescent="0.25">
      <c r="D4770" s="10"/>
    </row>
    <row r="4771" spans="4:4" customFormat="1" x14ac:dyDescent="0.25">
      <c r="D4771" s="10"/>
    </row>
    <row r="4772" spans="4:4" customFormat="1" x14ac:dyDescent="0.25">
      <c r="D4772" s="10"/>
    </row>
    <row r="4773" spans="4:4" customFormat="1" x14ac:dyDescent="0.25">
      <c r="D4773" s="10"/>
    </row>
    <row r="4774" spans="4:4" customFormat="1" x14ac:dyDescent="0.25">
      <c r="D4774" s="10"/>
    </row>
    <row r="4775" spans="4:4" customFormat="1" x14ac:dyDescent="0.25">
      <c r="D4775" s="10"/>
    </row>
    <row r="4776" spans="4:4" customFormat="1" x14ac:dyDescent="0.25">
      <c r="D4776" s="10"/>
    </row>
    <row r="4777" spans="4:4" customFormat="1" x14ac:dyDescent="0.25">
      <c r="D4777" s="10"/>
    </row>
    <row r="4778" spans="4:4" customFormat="1" x14ac:dyDescent="0.25">
      <c r="D4778" s="10"/>
    </row>
    <row r="4779" spans="4:4" customFormat="1" x14ac:dyDescent="0.25">
      <c r="D4779" s="10"/>
    </row>
    <row r="4780" spans="4:4" customFormat="1" x14ac:dyDescent="0.25">
      <c r="D4780" s="10"/>
    </row>
    <row r="4781" spans="4:4" customFormat="1" x14ac:dyDescent="0.25">
      <c r="D4781" s="10"/>
    </row>
    <row r="4782" spans="4:4" customFormat="1" x14ac:dyDescent="0.25">
      <c r="D4782" s="10"/>
    </row>
    <row r="4783" spans="4:4" customFormat="1" x14ac:dyDescent="0.25">
      <c r="D4783" s="10"/>
    </row>
    <row r="4784" spans="4:4" customFormat="1" x14ac:dyDescent="0.25">
      <c r="D4784" s="10"/>
    </row>
    <row r="4785" spans="4:4" customFormat="1" x14ac:dyDescent="0.25">
      <c r="D4785" s="10"/>
    </row>
    <row r="4786" spans="4:4" customFormat="1" x14ac:dyDescent="0.25">
      <c r="D4786" s="10"/>
    </row>
    <row r="4787" spans="4:4" customFormat="1" x14ac:dyDescent="0.25">
      <c r="D4787" s="10"/>
    </row>
    <row r="4788" spans="4:4" customFormat="1" x14ac:dyDescent="0.25">
      <c r="D4788" s="10"/>
    </row>
    <row r="4789" spans="4:4" customFormat="1" x14ac:dyDescent="0.25">
      <c r="D4789" s="10"/>
    </row>
    <row r="4790" spans="4:4" customFormat="1" x14ac:dyDescent="0.25">
      <c r="D4790" s="10"/>
    </row>
    <row r="4791" spans="4:4" customFormat="1" x14ac:dyDescent="0.25">
      <c r="D4791" s="10"/>
    </row>
    <row r="4792" spans="4:4" customFormat="1" x14ac:dyDescent="0.25">
      <c r="D4792" s="10"/>
    </row>
    <row r="4793" spans="4:4" customFormat="1" x14ac:dyDescent="0.25">
      <c r="D4793" s="10"/>
    </row>
    <row r="4794" spans="4:4" customFormat="1" x14ac:dyDescent="0.25">
      <c r="D4794" s="10"/>
    </row>
    <row r="4795" spans="4:4" customFormat="1" x14ac:dyDescent="0.25">
      <c r="D4795" s="10"/>
    </row>
    <row r="4796" spans="4:4" customFormat="1" x14ac:dyDescent="0.25">
      <c r="D4796" s="10"/>
    </row>
    <row r="4797" spans="4:4" customFormat="1" x14ac:dyDescent="0.25">
      <c r="D4797" s="10"/>
    </row>
    <row r="4798" spans="4:4" customFormat="1" x14ac:dyDescent="0.25">
      <c r="D4798" s="10"/>
    </row>
    <row r="4799" spans="4:4" customFormat="1" x14ac:dyDescent="0.25">
      <c r="D4799" s="10"/>
    </row>
    <row r="4800" spans="4:4" customFormat="1" x14ac:dyDescent="0.25">
      <c r="D4800" s="10"/>
    </row>
    <row r="4801" spans="4:4" customFormat="1" x14ac:dyDescent="0.25">
      <c r="D4801" s="10"/>
    </row>
    <row r="4802" spans="4:4" customFormat="1" x14ac:dyDescent="0.25">
      <c r="D4802" s="10"/>
    </row>
    <row r="4803" spans="4:4" customFormat="1" x14ac:dyDescent="0.25">
      <c r="D4803" s="10"/>
    </row>
    <row r="4804" spans="4:4" customFormat="1" x14ac:dyDescent="0.25">
      <c r="D4804" s="10"/>
    </row>
    <row r="4805" spans="4:4" customFormat="1" x14ac:dyDescent="0.25">
      <c r="D4805" s="10"/>
    </row>
    <row r="4806" spans="4:4" customFormat="1" x14ac:dyDescent="0.25">
      <c r="D4806" s="10"/>
    </row>
    <row r="4807" spans="4:4" customFormat="1" x14ac:dyDescent="0.25">
      <c r="D4807" s="10"/>
    </row>
    <row r="4808" spans="4:4" customFormat="1" x14ac:dyDescent="0.25">
      <c r="D4808" s="10"/>
    </row>
    <row r="4809" spans="4:4" customFormat="1" x14ac:dyDescent="0.25">
      <c r="D4809" s="10"/>
    </row>
    <row r="4810" spans="4:4" customFormat="1" x14ac:dyDescent="0.25">
      <c r="D4810" s="10"/>
    </row>
    <row r="4811" spans="4:4" customFormat="1" x14ac:dyDescent="0.25">
      <c r="D4811" s="10"/>
    </row>
    <row r="4812" spans="4:4" customFormat="1" x14ac:dyDescent="0.25">
      <c r="D4812" s="10"/>
    </row>
    <row r="4813" spans="4:4" customFormat="1" x14ac:dyDescent="0.25">
      <c r="D4813" s="10"/>
    </row>
    <row r="4814" spans="4:4" customFormat="1" x14ac:dyDescent="0.25">
      <c r="D4814" s="10"/>
    </row>
    <row r="4815" spans="4:4" customFormat="1" x14ac:dyDescent="0.25">
      <c r="D4815" s="10"/>
    </row>
    <row r="4816" spans="4:4" customFormat="1" x14ac:dyDescent="0.25">
      <c r="D4816" s="10"/>
    </row>
    <row r="4817" spans="4:4" customFormat="1" x14ac:dyDescent="0.25">
      <c r="D4817" s="10"/>
    </row>
    <row r="4818" spans="4:4" customFormat="1" x14ac:dyDescent="0.25">
      <c r="D4818" s="10"/>
    </row>
    <row r="4819" spans="4:4" customFormat="1" x14ac:dyDescent="0.25">
      <c r="D4819" s="10"/>
    </row>
    <row r="4820" spans="4:4" customFormat="1" x14ac:dyDescent="0.25">
      <c r="D4820" s="10"/>
    </row>
    <row r="4821" spans="4:4" customFormat="1" x14ac:dyDescent="0.25">
      <c r="D4821" s="10"/>
    </row>
    <row r="4822" spans="4:4" customFormat="1" x14ac:dyDescent="0.25">
      <c r="D4822" s="10"/>
    </row>
    <row r="4823" spans="4:4" customFormat="1" x14ac:dyDescent="0.25">
      <c r="D4823" s="10"/>
    </row>
    <row r="4824" spans="4:4" customFormat="1" x14ac:dyDescent="0.25">
      <c r="D4824" s="10"/>
    </row>
    <row r="4825" spans="4:4" customFormat="1" x14ac:dyDescent="0.25">
      <c r="D4825" s="10"/>
    </row>
    <row r="4826" spans="4:4" customFormat="1" x14ac:dyDescent="0.25">
      <c r="D4826" s="10"/>
    </row>
    <row r="4827" spans="4:4" customFormat="1" x14ac:dyDescent="0.25">
      <c r="D4827" s="10"/>
    </row>
    <row r="4828" spans="4:4" customFormat="1" x14ac:dyDescent="0.25">
      <c r="D4828" s="10"/>
    </row>
    <row r="4829" spans="4:4" customFormat="1" x14ac:dyDescent="0.25">
      <c r="D4829" s="10"/>
    </row>
    <row r="4830" spans="4:4" customFormat="1" x14ac:dyDescent="0.25">
      <c r="D4830" s="10"/>
    </row>
    <row r="4831" spans="4:4" customFormat="1" x14ac:dyDescent="0.25">
      <c r="D4831" s="10"/>
    </row>
    <row r="4832" spans="4:4" customFormat="1" x14ac:dyDescent="0.25">
      <c r="D4832" s="10"/>
    </row>
    <row r="4833" spans="4:4" customFormat="1" x14ac:dyDescent="0.25">
      <c r="D4833" s="10"/>
    </row>
    <row r="4834" spans="4:4" customFormat="1" x14ac:dyDescent="0.25">
      <c r="D4834" s="10"/>
    </row>
    <row r="4835" spans="4:4" customFormat="1" x14ac:dyDescent="0.25">
      <c r="D4835" s="10"/>
    </row>
    <row r="4836" spans="4:4" customFormat="1" x14ac:dyDescent="0.25">
      <c r="D4836" s="10"/>
    </row>
    <row r="4837" spans="4:4" customFormat="1" x14ac:dyDescent="0.25">
      <c r="D4837" s="10"/>
    </row>
    <row r="4838" spans="4:4" customFormat="1" x14ac:dyDescent="0.25">
      <c r="D4838" s="10"/>
    </row>
    <row r="4839" spans="4:4" customFormat="1" x14ac:dyDescent="0.25">
      <c r="D4839" s="10"/>
    </row>
    <row r="4840" spans="4:4" customFormat="1" x14ac:dyDescent="0.25">
      <c r="D4840" s="10"/>
    </row>
    <row r="4841" spans="4:4" customFormat="1" x14ac:dyDescent="0.25">
      <c r="D4841" s="10"/>
    </row>
    <row r="4842" spans="4:4" customFormat="1" x14ac:dyDescent="0.25">
      <c r="D4842" s="10"/>
    </row>
    <row r="4843" spans="4:4" customFormat="1" x14ac:dyDescent="0.25">
      <c r="D4843" s="10"/>
    </row>
    <row r="4844" spans="4:4" customFormat="1" x14ac:dyDescent="0.25">
      <c r="D4844" s="10"/>
    </row>
    <row r="4845" spans="4:4" customFormat="1" x14ac:dyDescent="0.25">
      <c r="D4845" s="10"/>
    </row>
    <row r="4846" spans="4:4" customFormat="1" x14ac:dyDescent="0.25">
      <c r="D4846" s="10"/>
    </row>
    <row r="4847" spans="4:4" customFormat="1" x14ac:dyDescent="0.25">
      <c r="D4847" s="10"/>
    </row>
    <row r="4848" spans="4:4" customFormat="1" x14ac:dyDescent="0.25">
      <c r="D4848" s="10"/>
    </row>
    <row r="4849" spans="4:4" customFormat="1" x14ac:dyDescent="0.25">
      <c r="D4849" s="10"/>
    </row>
    <row r="4850" spans="4:4" customFormat="1" x14ac:dyDescent="0.25">
      <c r="D4850" s="10"/>
    </row>
    <row r="4851" spans="4:4" customFormat="1" x14ac:dyDescent="0.25">
      <c r="D4851" s="10"/>
    </row>
    <row r="4852" spans="4:4" customFormat="1" x14ac:dyDescent="0.25">
      <c r="D4852" s="10"/>
    </row>
    <row r="4853" spans="4:4" customFormat="1" x14ac:dyDescent="0.25">
      <c r="D4853" s="10"/>
    </row>
    <row r="4854" spans="4:4" customFormat="1" x14ac:dyDescent="0.25">
      <c r="D4854" s="10"/>
    </row>
    <row r="4855" spans="4:4" customFormat="1" x14ac:dyDescent="0.25">
      <c r="D4855" s="10"/>
    </row>
    <row r="4856" spans="4:4" customFormat="1" x14ac:dyDescent="0.25">
      <c r="D4856" s="10"/>
    </row>
    <row r="4857" spans="4:4" customFormat="1" x14ac:dyDescent="0.25">
      <c r="D4857" s="10"/>
    </row>
    <row r="4858" spans="4:4" customFormat="1" x14ac:dyDescent="0.25">
      <c r="D4858" s="10"/>
    </row>
    <row r="4859" spans="4:4" customFormat="1" x14ac:dyDescent="0.25">
      <c r="D4859" s="10"/>
    </row>
    <row r="4860" spans="4:4" customFormat="1" x14ac:dyDescent="0.25">
      <c r="D4860" s="10"/>
    </row>
    <row r="4861" spans="4:4" customFormat="1" x14ac:dyDescent="0.25">
      <c r="D4861" s="10"/>
    </row>
    <row r="4862" spans="4:4" customFormat="1" x14ac:dyDescent="0.25">
      <c r="D4862" s="10"/>
    </row>
    <row r="4863" spans="4:4" customFormat="1" x14ac:dyDescent="0.25">
      <c r="D4863" s="10"/>
    </row>
    <row r="4864" spans="4:4" customFormat="1" x14ac:dyDescent="0.25">
      <c r="D4864" s="10"/>
    </row>
    <row r="4865" spans="4:4" customFormat="1" x14ac:dyDescent="0.25">
      <c r="D4865" s="10"/>
    </row>
    <row r="4866" spans="4:4" customFormat="1" x14ac:dyDescent="0.25">
      <c r="D4866" s="10"/>
    </row>
    <row r="4867" spans="4:4" customFormat="1" x14ac:dyDescent="0.25">
      <c r="D4867" s="10"/>
    </row>
    <row r="4868" spans="4:4" customFormat="1" x14ac:dyDescent="0.25">
      <c r="D4868" s="10"/>
    </row>
    <row r="4869" spans="4:4" customFormat="1" x14ac:dyDescent="0.25">
      <c r="D4869" s="10"/>
    </row>
    <row r="4870" spans="4:4" customFormat="1" x14ac:dyDescent="0.25">
      <c r="D4870" s="10"/>
    </row>
    <row r="4871" spans="4:4" customFormat="1" x14ac:dyDescent="0.25">
      <c r="D4871" s="10"/>
    </row>
    <row r="4872" spans="4:4" customFormat="1" x14ac:dyDescent="0.25">
      <c r="D4872" s="10"/>
    </row>
    <row r="4873" spans="4:4" customFormat="1" x14ac:dyDescent="0.25">
      <c r="D4873" s="10"/>
    </row>
    <row r="4874" spans="4:4" customFormat="1" x14ac:dyDescent="0.25">
      <c r="D4874" s="10"/>
    </row>
    <row r="4875" spans="4:4" customFormat="1" x14ac:dyDescent="0.25">
      <c r="D4875" s="10"/>
    </row>
    <row r="4876" spans="4:4" customFormat="1" x14ac:dyDescent="0.25">
      <c r="D4876" s="10"/>
    </row>
    <row r="4877" spans="4:4" customFormat="1" x14ac:dyDescent="0.25">
      <c r="D4877" s="10"/>
    </row>
    <row r="4878" spans="4:4" customFormat="1" x14ac:dyDescent="0.25">
      <c r="D4878" s="10"/>
    </row>
    <row r="4879" spans="4:4" customFormat="1" x14ac:dyDescent="0.25">
      <c r="D4879" s="10"/>
    </row>
    <row r="4880" spans="4:4" customFormat="1" x14ac:dyDescent="0.25">
      <c r="D4880" s="10"/>
    </row>
    <row r="4881" spans="4:4" customFormat="1" x14ac:dyDescent="0.25">
      <c r="D4881" s="10"/>
    </row>
    <row r="4882" spans="4:4" customFormat="1" x14ac:dyDescent="0.25">
      <c r="D4882" s="10"/>
    </row>
    <row r="4883" spans="4:4" customFormat="1" x14ac:dyDescent="0.25">
      <c r="D4883" s="10"/>
    </row>
    <row r="4884" spans="4:4" customFormat="1" x14ac:dyDescent="0.25">
      <c r="D4884" s="10"/>
    </row>
    <row r="4885" spans="4:4" customFormat="1" x14ac:dyDescent="0.25">
      <c r="D4885" s="10"/>
    </row>
    <row r="4886" spans="4:4" customFormat="1" x14ac:dyDescent="0.25">
      <c r="D4886" s="10"/>
    </row>
    <row r="4887" spans="4:4" customFormat="1" x14ac:dyDescent="0.25">
      <c r="D4887" s="10"/>
    </row>
    <row r="4888" spans="4:4" customFormat="1" x14ac:dyDescent="0.25">
      <c r="D4888" s="10"/>
    </row>
    <row r="4889" spans="4:4" customFormat="1" x14ac:dyDescent="0.25">
      <c r="D4889" s="10"/>
    </row>
    <row r="4890" spans="4:4" customFormat="1" x14ac:dyDescent="0.25">
      <c r="D4890" s="10"/>
    </row>
    <row r="4891" spans="4:4" customFormat="1" x14ac:dyDescent="0.25">
      <c r="D4891" s="10"/>
    </row>
    <row r="4892" spans="4:4" customFormat="1" x14ac:dyDescent="0.25">
      <c r="D4892" s="10"/>
    </row>
    <row r="4893" spans="4:4" customFormat="1" x14ac:dyDescent="0.25">
      <c r="D4893" s="10"/>
    </row>
    <row r="4894" spans="4:4" customFormat="1" x14ac:dyDescent="0.25">
      <c r="D4894" s="10"/>
    </row>
    <row r="4895" spans="4:4" customFormat="1" x14ac:dyDescent="0.25">
      <c r="D4895" s="10"/>
    </row>
    <row r="4896" spans="4:4" customFormat="1" x14ac:dyDescent="0.25">
      <c r="D4896" s="10"/>
    </row>
    <row r="4897" spans="4:4" customFormat="1" x14ac:dyDescent="0.25">
      <c r="D4897" s="10"/>
    </row>
    <row r="4898" spans="4:4" customFormat="1" x14ac:dyDescent="0.25">
      <c r="D4898" s="10"/>
    </row>
    <row r="4899" spans="4:4" customFormat="1" x14ac:dyDescent="0.25">
      <c r="D4899" s="10"/>
    </row>
    <row r="4900" spans="4:4" customFormat="1" x14ac:dyDescent="0.25">
      <c r="D4900" s="10"/>
    </row>
    <row r="4901" spans="4:4" customFormat="1" x14ac:dyDescent="0.25">
      <c r="D4901" s="10"/>
    </row>
    <row r="4902" spans="4:4" customFormat="1" x14ac:dyDescent="0.25">
      <c r="D4902" s="10"/>
    </row>
    <row r="4903" spans="4:4" customFormat="1" x14ac:dyDescent="0.25">
      <c r="D4903" s="10"/>
    </row>
    <row r="4904" spans="4:4" customFormat="1" x14ac:dyDescent="0.25">
      <c r="D4904" s="10"/>
    </row>
    <row r="4905" spans="4:4" customFormat="1" x14ac:dyDescent="0.25">
      <c r="D4905" s="10"/>
    </row>
    <row r="4906" spans="4:4" customFormat="1" x14ac:dyDescent="0.25">
      <c r="D4906" s="10"/>
    </row>
    <row r="4907" spans="4:4" customFormat="1" x14ac:dyDescent="0.25">
      <c r="D4907" s="10"/>
    </row>
    <row r="4908" spans="4:4" customFormat="1" x14ac:dyDescent="0.25">
      <c r="D4908" s="10"/>
    </row>
    <row r="4909" spans="4:4" customFormat="1" x14ac:dyDescent="0.25">
      <c r="D4909" s="10"/>
    </row>
    <row r="4910" spans="4:4" customFormat="1" x14ac:dyDescent="0.25">
      <c r="D4910" s="10"/>
    </row>
    <row r="4911" spans="4:4" customFormat="1" x14ac:dyDescent="0.25">
      <c r="D4911" s="10"/>
    </row>
    <row r="4912" spans="4:4" customFormat="1" x14ac:dyDescent="0.25">
      <c r="D4912" s="10"/>
    </row>
    <row r="4913" spans="4:4" customFormat="1" x14ac:dyDescent="0.25">
      <c r="D4913" s="10"/>
    </row>
    <row r="4914" spans="4:4" customFormat="1" x14ac:dyDescent="0.25">
      <c r="D4914" s="10"/>
    </row>
    <row r="4915" spans="4:4" customFormat="1" x14ac:dyDescent="0.25">
      <c r="D4915" s="10"/>
    </row>
    <row r="4916" spans="4:4" customFormat="1" x14ac:dyDescent="0.25">
      <c r="D4916" s="10"/>
    </row>
    <row r="4917" spans="4:4" customFormat="1" x14ac:dyDescent="0.25">
      <c r="D4917" s="10"/>
    </row>
    <row r="4918" spans="4:4" customFormat="1" x14ac:dyDescent="0.25">
      <c r="D4918" s="10"/>
    </row>
    <row r="4919" spans="4:4" customFormat="1" x14ac:dyDescent="0.25">
      <c r="D4919" s="10"/>
    </row>
    <row r="4920" spans="4:4" customFormat="1" x14ac:dyDescent="0.25">
      <c r="D4920" s="10"/>
    </row>
    <row r="4921" spans="4:4" customFormat="1" x14ac:dyDescent="0.25">
      <c r="D4921" s="10"/>
    </row>
    <row r="4922" spans="4:4" customFormat="1" x14ac:dyDescent="0.25">
      <c r="D4922" s="10"/>
    </row>
    <row r="4923" spans="4:4" customFormat="1" x14ac:dyDescent="0.25">
      <c r="D4923" s="10"/>
    </row>
    <row r="4924" spans="4:4" customFormat="1" x14ac:dyDescent="0.25">
      <c r="D4924" s="10"/>
    </row>
    <row r="4925" spans="4:4" customFormat="1" x14ac:dyDescent="0.25">
      <c r="D4925" s="10"/>
    </row>
    <row r="4926" spans="4:4" customFormat="1" x14ac:dyDescent="0.25">
      <c r="D4926" s="10"/>
    </row>
    <row r="4927" spans="4:4" customFormat="1" x14ac:dyDescent="0.25">
      <c r="D4927" s="10"/>
    </row>
    <row r="4928" spans="4:4" customFormat="1" x14ac:dyDescent="0.25">
      <c r="D4928" s="10"/>
    </row>
    <row r="4929" spans="4:4" customFormat="1" x14ac:dyDescent="0.25">
      <c r="D4929" s="10"/>
    </row>
    <row r="4930" spans="4:4" customFormat="1" x14ac:dyDescent="0.25">
      <c r="D4930" s="10"/>
    </row>
    <row r="4931" spans="4:4" customFormat="1" x14ac:dyDescent="0.25">
      <c r="D4931" s="10"/>
    </row>
    <row r="4932" spans="4:4" customFormat="1" x14ac:dyDescent="0.25">
      <c r="D4932" s="10"/>
    </row>
    <row r="4933" spans="4:4" customFormat="1" x14ac:dyDescent="0.25">
      <c r="D4933" s="10"/>
    </row>
    <row r="4934" spans="4:4" customFormat="1" x14ac:dyDescent="0.25">
      <c r="D4934" s="10"/>
    </row>
    <row r="4935" spans="4:4" customFormat="1" x14ac:dyDescent="0.25">
      <c r="D4935" s="10"/>
    </row>
    <row r="4936" spans="4:4" customFormat="1" x14ac:dyDescent="0.25">
      <c r="D4936" s="10"/>
    </row>
    <row r="4937" spans="4:4" customFormat="1" x14ac:dyDescent="0.25">
      <c r="D4937" s="10"/>
    </row>
    <row r="4938" spans="4:4" customFormat="1" x14ac:dyDescent="0.25">
      <c r="D4938" s="10"/>
    </row>
    <row r="4939" spans="4:4" customFormat="1" x14ac:dyDescent="0.25">
      <c r="D4939" s="10"/>
    </row>
    <row r="4940" spans="4:4" customFormat="1" x14ac:dyDescent="0.25">
      <c r="D4940" s="10"/>
    </row>
    <row r="4941" spans="4:4" customFormat="1" x14ac:dyDescent="0.25">
      <c r="D4941" s="10"/>
    </row>
    <row r="4942" spans="4:4" customFormat="1" x14ac:dyDescent="0.25">
      <c r="D4942" s="10"/>
    </row>
    <row r="4943" spans="4:4" customFormat="1" x14ac:dyDescent="0.25">
      <c r="D4943" s="10"/>
    </row>
    <row r="4944" spans="4:4" customFormat="1" x14ac:dyDescent="0.25">
      <c r="D4944" s="10"/>
    </row>
    <row r="4945" spans="4:4" customFormat="1" x14ac:dyDescent="0.25">
      <c r="D4945" s="10"/>
    </row>
    <row r="4946" spans="4:4" customFormat="1" x14ac:dyDescent="0.25">
      <c r="D4946" s="10"/>
    </row>
    <row r="4947" spans="4:4" customFormat="1" x14ac:dyDescent="0.25">
      <c r="D4947" s="10"/>
    </row>
    <row r="4948" spans="4:4" customFormat="1" x14ac:dyDescent="0.25">
      <c r="D4948" s="10"/>
    </row>
    <row r="4949" spans="4:4" customFormat="1" x14ac:dyDescent="0.25">
      <c r="D4949" s="10"/>
    </row>
    <row r="4950" spans="4:4" customFormat="1" x14ac:dyDescent="0.25">
      <c r="D4950" s="10"/>
    </row>
    <row r="4951" spans="4:4" customFormat="1" x14ac:dyDescent="0.25">
      <c r="D4951" s="10"/>
    </row>
    <row r="4952" spans="4:4" customFormat="1" x14ac:dyDescent="0.25">
      <c r="D4952" s="10"/>
    </row>
    <row r="4953" spans="4:4" customFormat="1" x14ac:dyDescent="0.25">
      <c r="D4953" s="10"/>
    </row>
    <row r="4954" spans="4:4" customFormat="1" x14ac:dyDescent="0.25">
      <c r="D4954" s="10"/>
    </row>
    <row r="4955" spans="4:4" customFormat="1" x14ac:dyDescent="0.25">
      <c r="D4955" s="10"/>
    </row>
    <row r="4956" spans="4:4" customFormat="1" x14ac:dyDescent="0.25">
      <c r="D4956" s="10"/>
    </row>
    <row r="4957" spans="4:4" customFormat="1" x14ac:dyDescent="0.25">
      <c r="D4957" s="10"/>
    </row>
    <row r="4958" spans="4:4" customFormat="1" x14ac:dyDescent="0.25">
      <c r="D4958" s="10"/>
    </row>
    <row r="4959" spans="4:4" customFormat="1" x14ac:dyDescent="0.25">
      <c r="D4959" s="10"/>
    </row>
    <row r="4960" spans="4:4" customFormat="1" x14ac:dyDescent="0.25">
      <c r="D4960" s="10"/>
    </row>
    <row r="4961" spans="4:4" customFormat="1" x14ac:dyDescent="0.25">
      <c r="D4961" s="10"/>
    </row>
    <row r="4962" spans="4:4" customFormat="1" x14ac:dyDescent="0.25">
      <c r="D4962" s="10"/>
    </row>
    <row r="4963" spans="4:4" customFormat="1" x14ac:dyDescent="0.25">
      <c r="D4963" s="10"/>
    </row>
    <row r="4964" spans="4:4" customFormat="1" x14ac:dyDescent="0.25">
      <c r="D4964" s="10"/>
    </row>
    <row r="4965" spans="4:4" customFormat="1" x14ac:dyDescent="0.25">
      <c r="D4965" s="10"/>
    </row>
    <row r="4966" spans="4:4" customFormat="1" x14ac:dyDescent="0.25">
      <c r="D4966" s="10"/>
    </row>
    <row r="4967" spans="4:4" customFormat="1" x14ac:dyDescent="0.25">
      <c r="D4967" s="10"/>
    </row>
    <row r="4968" spans="4:4" customFormat="1" x14ac:dyDescent="0.25">
      <c r="D4968" s="10"/>
    </row>
    <row r="4969" spans="4:4" customFormat="1" x14ac:dyDescent="0.25">
      <c r="D4969" s="10"/>
    </row>
    <row r="4970" spans="4:4" customFormat="1" x14ac:dyDescent="0.25">
      <c r="D4970" s="10"/>
    </row>
    <row r="4971" spans="4:4" customFormat="1" x14ac:dyDescent="0.25">
      <c r="D4971" s="10"/>
    </row>
    <row r="4972" spans="4:4" customFormat="1" x14ac:dyDescent="0.25">
      <c r="D4972" s="10"/>
    </row>
    <row r="4973" spans="4:4" customFormat="1" x14ac:dyDescent="0.25">
      <c r="D4973" s="10"/>
    </row>
    <row r="4974" spans="4:4" customFormat="1" x14ac:dyDescent="0.25">
      <c r="D4974" s="10"/>
    </row>
    <row r="4975" spans="4:4" customFormat="1" x14ac:dyDescent="0.25">
      <c r="D4975" s="10"/>
    </row>
    <row r="4976" spans="4:4" customFormat="1" x14ac:dyDescent="0.25">
      <c r="D4976" s="10"/>
    </row>
    <row r="4977" spans="4:4" customFormat="1" x14ac:dyDescent="0.25">
      <c r="D4977" s="10"/>
    </row>
    <row r="4978" spans="4:4" customFormat="1" x14ac:dyDescent="0.25">
      <c r="D4978" s="10"/>
    </row>
    <row r="4979" spans="4:4" customFormat="1" x14ac:dyDescent="0.25">
      <c r="D4979" s="10"/>
    </row>
    <row r="4980" spans="4:4" customFormat="1" x14ac:dyDescent="0.25">
      <c r="D4980" s="10"/>
    </row>
    <row r="4981" spans="4:4" customFormat="1" x14ac:dyDescent="0.25">
      <c r="D4981" s="10"/>
    </row>
    <row r="4982" spans="4:4" customFormat="1" x14ac:dyDescent="0.25">
      <c r="D4982" s="10"/>
    </row>
    <row r="4983" spans="4:4" customFormat="1" x14ac:dyDescent="0.25">
      <c r="D4983" s="10"/>
    </row>
    <row r="4984" spans="4:4" customFormat="1" x14ac:dyDescent="0.25">
      <c r="D4984" s="10"/>
    </row>
    <row r="4985" spans="4:4" customFormat="1" x14ac:dyDescent="0.25">
      <c r="D4985" s="10"/>
    </row>
    <row r="4986" spans="4:4" customFormat="1" x14ac:dyDescent="0.25">
      <c r="D4986" s="10"/>
    </row>
    <row r="4987" spans="4:4" customFormat="1" x14ac:dyDescent="0.25">
      <c r="D4987" s="10"/>
    </row>
    <row r="4988" spans="4:4" customFormat="1" x14ac:dyDescent="0.25">
      <c r="D4988" s="10"/>
    </row>
    <row r="4989" spans="4:4" customFormat="1" x14ac:dyDescent="0.25">
      <c r="D4989" s="10"/>
    </row>
    <row r="4990" spans="4:4" customFormat="1" x14ac:dyDescent="0.25">
      <c r="D4990" s="10"/>
    </row>
    <row r="4991" spans="4:4" customFormat="1" x14ac:dyDescent="0.25">
      <c r="D4991" s="10"/>
    </row>
    <row r="4992" spans="4:4" customFormat="1" x14ac:dyDescent="0.25">
      <c r="D4992" s="10"/>
    </row>
    <row r="4993" spans="4:4" customFormat="1" x14ac:dyDescent="0.25">
      <c r="D4993" s="10"/>
    </row>
    <row r="4994" spans="4:4" customFormat="1" x14ac:dyDescent="0.25">
      <c r="D4994" s="10"/>
    </row>
    <row r="4995" spans="4:4" customFormat="1" x14ac:dyDescent="0.25">
      <c r="D4995" s="10"/>
    </row>
    <row r="4996" spans="4:4" customFormat="1" x14ac:dyDescent="0.25">
      <c r="D4996" s="10"/>
    </row>
    <row r="4997" spans="4:4" customFormat="1" x14ac:dyDescent="0.25">
      <c r="D4997" s="10"/>
    </row>
    <row r="4998" spans="4:4" customFormat="1" x14ac:dyDescent="0.25">
      <c r="D4998" s="10"/>
    </row>
    <row r="4999" spans="4:4" customFormat="1" x14ac:dyDescent="0.25">
      <c r="D4999" s="10"/>
    </row>
    <row r="5000" spans="4:4" customFormat="1" x14ac:dyDescent="0.25">
      <c r="D5000" s="10"/>
    </row>
    <row r="5001" spans="4:4" customFormat="1" x14ac:dyDescent="0.25">
      <c r="D5001" s="10"/>
    </row>
  </sheetData>
  <mergeCells count="49">
    <mergeCell ref="A796:G800"/>
    <mergeCell ref="C79:G79"/>
    <mergeCell ref="C80:G80"/>
    <mergeCell ref="C81:G81"/>
    <mergeCell ref="C82:G82"/>
    <mergeCell ref="C219:G219"/>
    <mergeCell ref="C424:G424"/>
    <mergeCell ref="C296:G296"/>
    <mergeCell ref="C325:G325"/>
    <mergeCell ref="C363:G363"/>
    <mergeCell ref="C364:G364"/>
    <mergeCell ref="C365:G365"/>
    <mergeCell ref="C366:G366"/>
    <mergeCell ref="C367:G367"/>
    <mergeCell ref="C368:G368"/>
    <mergeCell ref="C369:G369"/>
    <mergeCell ref="A1:G1"/>
    <mergeCell ref="C2:G2"/>
    <mergeCell ref="C3:G3"/>
    <mergeCell ref="C4:G4"/>
    <mergeCell ref="A795:C795"/>
    <mergeCell ref="C222:G222"/>
    <mergeCell ref="C89:G89"/>
    <mergeCell ref="C90:G90"/>
    <mergeCell ref="C91:G91"/>
    <mergeCell ref="C92:G92"/>
    <mergeCell ref="C109:G109"/>
    <mergeCell ref="C118:G118"/>
    <mergeCell ref="C119:G119"/>
    <mergeCell ref="C120:G120"/>
    <mergeCell ref="C121:G121"/>
    <mergeCell ref="C207:G207"/>
    <mergeCell ref="C378:G378"/>
    <mergeCell ref="C381:G381"/>
    <mergeCell ref="C643:G643"/>
    <mergeCell ref="C430:G430"/>
    <mergeCell ref="C432:G432"/>
    <mergeCell ref="C433:G433"/>
    <mergeCell ref="C456:G456"/>
    <mergeCell ref="C599:G599"/>
    <mergeCell ref="C602:G602"/>
    <mergeCell ref="C641:G641"/>
    <mergeCell ref="C642:G642"/>
    <mergeCell ref="C783:G783"/>
    <mergeCell ref="C644:G644"/>
    <mergeCell ref="C645:G645"/>
    <mergeCell ref="C646:G646"/>
    <mergeCell ref="C647:G647"/>
    <mergeCell ref="C651:G65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4"/>
  <sheetViews>
    <sheetView workbookViewId="0">
      <pane ySplit="7" topLeftCell="A8" activePane="bottomLeft" state="frozen"/>
      <selection pane="bottomLeft" activeCell="C44" sqref="C44"/>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3" max="13" width="8.88671875" customWidth="1"/>
    <col min="14" max="24" width="8.88671875" hidden="1" customWidth="1"/>
    <col min="29" max="29" width="0" hidden="1" customWidth="1"/>
    <col min="31" max="41" width="8.88671875" hidden="1"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58</v>
      </c>
      <c r="C4" s="282" t="s">
        <v>59</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SUMIF(AG9:AG20,"&lt;&gt;NOR",G9:G20)</f>
        <v>0</v>
      </c>
      <c r="H8" s="165"/>
      <c r="I8" s="165">
        <f>SUM(I9:I20)</f>
        <v>0</v>
      </c>
      <c r="J8" s="165"/>
      <c r="K8" s="165">
        <f>SUM(K9:K20)</f>
        <v>0</v>
      </c>
      <c r="L8" s="165"/>
      <c r="M8" s="166">
        <f>SUM(M9:M20)</f>
        <v>0</v>
      </c>
      <c r="N8" s="160"/>
      <c r="O8" s="160">
        <f>SUM(O9:O20)</f>
        <v>0</v>
      </c>
      <c r="P8" s="160"/>
      <c r="Q8" s="160">
        <f>SUM(Q9:Q20)</f>
        <v>0</v>
      </c>
      <c r="R8" s="160"/>
      <c r="S8" s="160"/>
      <c r="T8" s="160"/>
      <c r="U8" s="160"/>
      <c r="V8" s="160">
        <f>SUM(V9:V20)</f>
        <v>144.51000000000002</v>
      </c>
      <c r="W8" s="160"/>
      <c r="X8" s="160"/>
      <c r="AG8" t="s">
        <v>219</v>
      </c>
    </row>
    <row r="9" spans="1:60" outlineLevel="1" x14ac:dyDescent="0.25">
      <c r="A9" s="167">
        <v>1</v>
      </c>
      <c r="B9" s="168" t="s">
        <v>1223</v>
      </c>
      <c r="C9" s="177" t="s">
        <v>1224</v>
      </c>
      <c r="D9" s="169" t="s">
        <v>331</v>
      </c>
      <c r="E9" s="170">
        <v>27.812999999999999</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223</v>
      </c>
      <c r="T9" s="159" t="s">
        <v>224</v>
      </c>
      <c r="U9" s="159">
        <v>3.5329999999999999</v>
      </c>
      <c r="V9" s="159">
        <f>ROUND(E9*U9,2)</f>
        <v>98.26</v>
      </c>
      <c r="W9" s="159"/>
      <c r="X9" s="159" t="s">
        <v>268</v>
      </c>
      <c r="Y9" s="150"/>
      <c r="Z9" s="150"/>
      <c r="AA9" s="150"/>
      <c r="AB9" s="150"/>
      <c r="AC9" s="150"/>
      <c r="AD9" s="150"/>
      <c r="AE9" s="150"/>
      <c r="AF9" s="150"/>
      <c r="AG9" s="150" t="s">
        <v>269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191" t="s">
        <v>1225</v>
      </c>
      <c r="D10" s="189"/>
      <c r="E10" s="190">
        <v>3.05</v>
      </c>
      <c r="F10" s="159"/>
      <c r="G10" s="159"/>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334</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40.799999999999997" outlineLevel="1" x14ac:dyDescent="0.25">
      <c r="A11" s="157"/>
      <c r="B11" s="158"/>
      <c r="C11" s="191" t="s">
        <v>2159</v>
      </c>
      <c r="D11" s="189"/>
      <c r="E11" s="190">
        <v>19.649000000000001</v>
      </c>
      <c r="F11" s="159"/>
      <c r="G11" s="159"/>
      <c r="H11" s="159"/>
      <c r="I11" s="159"/>
      <c r="J11" s="159"/>
      <c r="K11" s="159"/>
      <c r="L11" s="159"/>
      <c r="M11" s="159"/>
      <c r="N11" s="159"/>
      <c r="O11" s="159"/>
      <c r="P11" s="159"/>
      <c r="Q11" s="159"/>
      <c r="R11" s="159"/>
      <c r="S11" s="159"/>
      <c r="T11" s="159"/>
      <c r="U11" s="159"/>
      <c r="V11" s="159"/>
      <c r="W11" s="159"/>
      <c r="X11" s="159"/>
      <c r="Y11" s="150"/>
      <c r="Z11" s="150"/>
      <c r="AA11" s="150"/>
      <c r="AB11" s="150"/>
      <c r="AC11" s="150"/>
      <c r="AD11" s="150"/>
      <c r="AE11" s="150"/>
      <c r="AF11" s="150"/>
      <c r="AG11" s="150" t="s">
        <v>334</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57"/>
      <c r="B12" s="158"/>
      <c r="C12" s="191" t="s">
        <v>1238</v>
      </c>
      <c r="D12" s="189"/>
      <c r="E12" s="190">
        <v>5.1139999999999999</v>
      </c>
      <c r="F12" s="159"/>
      <c r="G12" s="159"/>
      <c r="H12" s="159"/>
      <c r="I12" s="159"/>
      <c r="J12" s="159"/>
      <c r="K12" s="159"/>
      <c r="L12" s="159"/>
      <c r="M12" s="159"/>
      <c r="N12" s="159"/>
      <c r="O12" s="159"/>
      <c r="P12" s="159"/>
      <c r="Q12" s="159"/>
      <c r="R12" s="159"/>
      <c r="S12" s="159"/>
      <c r="T12" s="159"/>
      <c r="U12" s="159"/>
      <c r="V12" s="159"/>
      <c r="W12" s="159"/>
      <c r="X12" s="159"/>
      <c r="Y12" s="150"/>
      <c r="Z12" s="150"/>
      <c r="AA12" s="150"/>
      <c r="AB12" s="150"/>
      <c r="AC12" s="150"/>
      <c r="AD12" s="150"/>
      <c r="AE12" s="150"/>
      <c r="AF12" s="150"/>
      <c r="AG12" s="150" t="s">
        <v>334</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67">
        <v>2</v>
      </c>
      <c r="B13" s="168" t="s">
        <v>1226</v>
      </c>
      <c r="C13" s="177" t="s">
        <v>1227</v>
      </c>
      <c r="D13" s="169" t="s">
        <v>331</v>
      </c>
      <c r="E13" s="170">
        <v>36.156999999999996</v>
      </c>
      <c r="F13" s="171">
        <f>H13+J13</f>
        <v>0</v>
      </c>
      <c r="G13" s="171">
        <f>ROUND(E13*F13,2)</f>
        <v>0</v>
      </c>
      <c r="H13" s="172"/>
      <c r="I13" s="171">
        <f>ROUND(E13*H13,2)</f>
        <v>0</v>
      </c>
      <c r="J13" s="172"/>
      <c r="K13" s="171">
        <f>ROUND(E13*J13,2)</f>
        <v>0</v>
      </c>
      <c r="L13" s="171">
        <v>15</v>
      </c>
      <c r="M13" s="173">
        <f>G13*(1+L13/100)</f>
        <v>0</v>
      </c>
      <c r="N13" s="159">
        <v>0</v>
      </c>
      <c r="O13" s="159">
        <f>ROUND(E13*N13,2)</f>
        <v>0</v>
      </c>
      <c r="P13" s="159">
        <v>0</v>
      </c>
      <c r="Q13" s="159">
        <f>ROUND(E13*P13,2)</f>
        <v>0</v>
      </c>
      <c r="R13" s="159"/>
      <c r="S13" s="159" t="s">
        <v>223</v>
      </c>
      <c r="T13" s="159" t="s">
        <v>224</v>
      </c>
      <c r="U13" s="159">
        <v>1.0999999999999999E-2</v>
      </c>
      <c r="V13" s="159">
        <f>ROUND(E13*U13,2)</f>
        <v>0.4</v>
      </c>
      <c r="W13" s="159"/>
      <c r="X13" s="159" t="s">
        <v>268</v>
      </c>
      <c r="Y13" s="150"/>
      <c r="Z13" s="150"/>
      <c r="AA13" s="150"/>
      <c r="AB13" s="150"/>
      <c r="AC13" s="150"/>
      <c r="AD13" s="150"/>
      <c r="AE13" s="150"/>
      <c r="AF13" s="150"/>
      <c r="AG13" s="150" t="s">
        <v>332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57"/>
      <c r="B14" s="158"/>
      <c r="C14" s="191" t="s">
        <v>2160</v>
      </c>
      <c r="D14" s="189"/>
      <c r="E14" s="190">
        <v>36.156999999999996</v>
      </c>
      <c r="F14" s="159"/>
      <c r="G14" s="159"/>
      <c r="H14" s="159"/>
      <c r="I14" s="159"/>
      <c r="J14" s="159"/>
      <c r="K14" s="159"/>
      <c r="L14" s="159"/>
      <c r="M14" s="159"/>
      <c r="N14" s="159"/>
      <c r="O14" s="159"/>
      <c r="P14" s="159"/>
      <c r="Q14" s="159"/>
      <c r="R14" s="159"/>
      <c r="S14" s="159"/>
      <c r="T14" s="159"/>
      <c r="U14" s="159"/>
      <c r="V14" s="159"/>
      <c r="W14" s="159"/>
      <c r="X14" s="159"/>
      <c r="Y14" s="150"/>
      <c r="Z14" s="150"/>
      <c r="AA14" s="150"/>
      <c r="AB14" s="150"/>
      <c r="AC14" s="150"/>
      <c r="AD14" s="150"/>
      <c r="AE14" s="150"/>
      <c r="AF14" s="150"/>
      <c r="AG14" s="150" t="s">
        <v>334</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67">
        <v>3</v>
      </c>
      <c r="B15" s="168" t="s">
        <v>1228</v>
      </c>
      <c r="C15" s="177" t="s">
        <v>1229</v>
      </c>
      <c r="D15" s="169" t="s">
        <v>331</v>
      </c>
      <c r="E15" s="170">
        <v>686.98299999999995</v>
      </c>
      <c r="F15" s="171">
        <f>H15+J15</f>
        <v>0</v>
      </c>
      <c r="G15" s="171">
        <f>ROUND(E15*F15,2)</f>
        <v>0</v>
      </c>
      <c r="H15" s="172"/>
      <c r="I15" s="171">
        <f>ROUND(E15*H15,2)</f>
        <v>0</v>
      </c>
      <c r="J15" s="172"/>
      <c r="K15" s="171">
        <f>ROUND(E15*J15,2)</f>
        <v>0</v>
      </c>
      <c r="L15" s="171">
        <v>15</v>
      </c>
      <c r="M15" s="173">
        <f>G15*(1+L15/100)</f>
        <v>0</v>
      </c>
      <c r="N15" s="159">
        <v>0</v>
      </c>
      <c r="O15" s="159">
        <f>ROUND(E15*N15,2)</f>
        <v>0</v>
      </c>
      <c r="P15" s="159">
        <v>0</v>
      </c>
      <c r="Q15" s="159">
        <f>ROUND(E15*P15,2)</f>
        <v>0</v>
      </c>
      <c r="R15" s="159"/>
      <c r="S15" s="159" t="s">
        <v>223</v>
      </c>
      <c r="T15" s="159" t="s">
        <v>224</v>
      </c>
      <c r="U15" s="159">
        <v>0</v>
      </c>
      <c r="V15" s="159">
        <f>ROUND(E15*U15,2)</f>
        <v>0</v>
      </c>
      <c r="W15" s="159"/>
      <c r="X15" s="159" t="s">
        <v>268</v>
      </c>
      <c r="Y15" s="150"/>
      <c r="Z15" s="150"/>
      <c r="AA15" s="150"/>
      <c r="AB15" s="150"/>
      <c r="AC15" s="150"/>
      <c r="AD15" s="150"/>
      <c r="AE15" s="150"/>
      <c r="AF15" s="150"/>
      <c r="AG15" s="150" t="s">
        <v>332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57"/>
      <c r="B16" s="158"/>
      <c r="C16" s="191" t="s">
        <v>1949</v>
      </c>
      <c r="D16" s="189"/>
      <c r="E16" s="190">
        <v>686.98299999999995</v>
      </c>
      <c r="F16" s="159"/>
      <c r="G16" s="159"/>
      <c r="H16" s="159"/>
      <c r="I16" s="159"/>
      <c r="J16" s="159"/>
      <c r="K16" s="159"/>
      <c r="L16" s="159"/>
      <c r="M16" s="159"/>
      <c r="N16" s="159"/>
      <c r="O16" s="159"/>
      <c r="P16" s="159"/>
      <c r="Q16" s="159"/>
      <c r="R16" s="159"/>
      <c r="S16" s="159"/>
      <c r="T16" s="159"/>
      <c r="U16" s="159"/>
      <c r="V16" s="159"/>
      <c r="W16" s="159"/>
      <c r="X16" s="159"/>
      <c r="Y16" s="150"/>
      <c r="Z16" s="150"/>
      <c r="AA16" s="150"/>
      <c r="AB16" s="150"/>
      <c r="AC16" s="150"/>
      <c r="AD16" s="150"/>
      <c r="AE16" s="150"/>
      <c r="AF16" s="150"/>
      <c r="AG16" s="150" t="s">
        <v>334</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1">
        <v>4</v>
      </c>
      <c r="B17" s="182" t="s">
        <v>1230</v>
      </c>
      <c r="C17" s="188" t="s">
        <v>1231</v>
      </c>
      <c r="D17" s="183" t="s">
        <v>331</v>
      </c>
      <c r="E17" s="170">
        <v>36.156999999999996</v>
      </c>
      <c r="F17" s="185">
        <f>H17+J17</f>
        <v>0</v>
      </c>
      <c r="G17" s="185">
        <f>ROUND(E17*F17,2)</f>
        <v>0</v>
      </c>
      <c r="H17" s="186"/>
      <c r="I17" s="185">
        <f>ROUND(E17*H17,2)</f>
        <v>0</v>
      </c>
      <c r="J17" s="186"/>
      <c r="K17" s="185">
        <f>ROUND(E17*J17,2)</f>
        <v>0</v>
      </c>
      <c r="L17" s="185">
        <v>15</v>
      </c>
      <c r="M17" s="187">
        <f>G17*(1+L17/100)</f>
        <v>0</v>
      </c>
      <c r="N17" s="159">
        <v>0</v>
      </c>
      <c r="O17" s="159">
        <f>ROUND(E17*N17,2)</f>
        <v>0</v>
      </c>
      <c r="P17" s="159">
        <v>0</v>
      </c>
      <c r="Q17" s="159">
        <f>ROUND(E17*P17,2)</f>
        <v>0</v>
      </c>
      <c r="R17" s="159"/>
      <c r="S17" s="159" t="s">
        <v>223</v>
      </c>
      <c r="T17" s="159" t="s">
        <v>224</v>
      </c>
      <c r="U17" s="159">
        <v>0.66800000000000004</v>
      </c>
      <c r="V17" s="159">
        <f>ROUND(E17*U17,2)</f>
        <v>24.15</v>
      </c>
      <c r="W17" s="159"/>
      <c r="X17" s="159" t="s">
        <v>268</v>
      </c>
      <c r="Y17" s="150"/>
      <c r="Z17" s="150"/>
      <c r="AA17" s="150"/>
      <c r="AB17" s="150"/>
      <c r="AC17" s="150"/>
      <c r="AD17" s="150"/>
      <c r="AE17" s="150"/>
      <c r="AF17" s="150"/>
      <c r="AG17" s="150" t="s">
        <v>269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1">
        <v>5</v>
      </c>
      <c r="B18" s="182" t="s">
        <v>1232</v>
      </c>
      <c r="C18" s="188" t="s">
        <v>1233</v>
      </c>
      <c r="D18" s="183" t="s">
        <v>331</v>
      </c>
      <c r="E18" s="170">
        <v>36.156999999999996</v>
      </c>
      <c r="F18" s="185">
        <f>H18+J18</f>
        <v>0</v>
      </c>
      <c r="G18" s="185">
        <f>ROUND(E18*F18,2)</f>
        <v>0</v>
      </c>
      <c r="H18" s="186"/>
      <c r="I18" s="185">
        <f>ROUND(E18*H18,2)</f>
        <v>0</v>
      </c>
      <c r="J18" s="186"/>
      <c r="K18" s="185">
        <f>ROUND(E18*J18,2)</f>
        <v>0</v>
      </c>
      <c r="L18" s="185">
        <v>15</v>
      </c>
      <c r="M18" s="187">
        <f>G18*(1+L18/100)</f>
        <v>0</v>
      </c>
      <c r="N18" s="159">
        <v>0</v>
      </c>
      <c r="O18" s="159">
        <f>ROUND(E18*N18,2)</f>
        <v>0</v>
      </c>
      <c r="P18" s="159">
        <v>0</v>
      </c>
      <c r="Q18" s="159">
        <f>ROUND(E18*P18,2)</f>
        <v>0</v>
      </c>
      <c r="R18" s="159"/>
      <c r="S18" s="159" t="s">
        <v>223</v>
      </c>
      <c r="T18" s="159" t="s">
        <v>224</v>
      </c>
      <c r="U18" s="159">
        <v>0.59099999999999997</v>
      </c>
      <c r="V18" s="159">
        <f>ROUND(E18*U18,2)</f>
        <v>21.37</v>
      </c>
      <c r="W18" s="159"/>
      <c r="X18" s="159" t="s">
        <v>268</v>
      </c>
      <c r="Y18" s="150"/>
      <c r="Z18" s="150"/>
      <c r="AA18" s="150"/>
      <c r="AB18" s="150"/>
      <c r="AC18" s="150"/>
      <c r="AD18" s="150"/>
      <c r="AE18" s="150"/>
      <c r="AF18" s="150"/>
      <c r="AG18" s="150" t="s">
        <v>269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1">
        <v>6</v>
      </c>
      <c r="B19" s="182" t="s">
        <v>1234</v>
      </c>
      <c r="C19" s="188" t="s">
        <v>1235</v>
      </c>
      <c r="D19" s="183" t="s">
        <v>331</v>
      </c>
      <c r="E19" s="170">
        <v>36.156999999999996</v>
      </c>
      <c r="F19" s="185">
        <f>H19+J19</f>
        <v>0</v>
      </c>
      <c r="G19" s="185">
        <f>ROUND(E19*F19,2)</f>
        <v>0</v>
      </c>
      <c r="H19" s="186"/>
      <c r="I19" s="185">
        <f>ROUND(E19*H19,2)</f>
        <v>0</v>
      </c>
      <c r="J19" s="186"/>
      <c r="K19" s="185">
        <f>ROUND(E19*J19,2)</f>
        <v>0</v>
      </c>
      <c r="L19" s="185">
        <v>15</v>
      </c>
      <c r="M19" s="187">
        <f>G19*(1+L19/100)</f>
        <v>0</v>
      </c>
      <c r="N19" s="159">
        <v>0</v>
      </c>
      <c r="O19" s="159">
        <f>ROUND(E19*N19,2)</f>
        <v>0</v>
      </c>
      <c r="P19" s="159">
        <v>0</v>
      </c>
      <c r="Q19" s="159">
        <f>ROUND(E19*P19,2)</f>
        <v>0</v>
      </c>
      <c r="R19" s="159"/>
      <c r="S19" s="159" t="s">
        <v>223</v>
      </c>
      <c r="T19" s="159" t="s">
        <v>224</v>
      </c>
      <c r="U19" s="159">
        <v>8.9999999999999993E-3</v>
      </c>
      <c r="V19" s="159">
        <f>ROUND(E19*U19,2)</f>
        <v>0.33</v>
      </c>
      <c r="W19" s="159"/>
      <c r="X19" s="159" t="s">
        <v>268</v>
      </c>
      <c r="Y19" s="150"/>
      <c r="Z19" s="150"/>
      <c r="AA19" s="150"/>
      <c r="AB19" s="150"/>
      <c r="AC19" s="150"/>
      <c r="AD19" s="150"/>
      <c r="AE19" s="150"/>
      <c r="AF19" s="150"/>
      <c r="AG19" s="150" t="s">
        <v>269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1">
        <v>7</v>
      </c>
      <c r="B20" s="182" t="s">
        <v>1236</v>
      </c>
      <c r="C20" s="188" t="s">
        <v>1237</v>
      </c>
      <c r="D20" s="183" t="s">
        <v>331</v>
      </c>
      <c r="E20" s="170">
        <v>36.156999999999996</v>
      </c>
      <c r="F20" s="185">
        <f>H20+J20</f>
        <v>0</v>
      </c>
      <c r="G20" s="185">
        <f>ROUND(E20*F20,2)</f>
        <v>0</v>
      </c>
      <c r="H20" s="186"/>
      <c r="I20" s="185">
        <f>ROUND(E20*H20,2)</f>
        <v>0</v>
      </c>
      <c r="J20" s="186"/>
      <c r="K20" s="185">
        <f>ROUND(E20*J20,2)</f>
        <v>0</v>
      </c>
      <c r="L20" s="185">
        <v>15</v>
      </c>
      <c r="M20" s="187">
        <f>G20*(1+L20/100)</f>
        <v>0</v>
      </c>
      <c r="N20" s="159">
        <v>0</v>
      </c>
      <c r="O20" s="159">
        <f>ROUND(E20*N20,2)</f>
        <v>0</v>
      </c>
      <c r="P20" s="159">
        <v>0</v>
      </c>
      <c r="Q20" s="159">
        <f>ROUND(E20*P20,2)</f>
        <v>0</v>
      </c>
      <c r="R20" s="159"/>
      <c r="S20" s="159" t="s">
        <v>223</v>
      </c>
      <c r="T20" s="159" t="s">
        <v>224</v>
      </c>
      <c r="U20" s="159">
        <v>0</v>
      </c>
      <c r="V20" s="159">
        <f>ROUND(E20*U20,2)</f>
        <v>0</v>
      </c>
      <c r="W20" s="159"/>
      <c r="X20" s="159" t="s">
        <v>268</v>
      </c>
      <c r="Y20" s="150"/>
      <c r="Z20" s="150"/>
      <c r="AA20" s="150"/>
      <c r="AB20" s="150"/>
      <c r="AC20" s="150"/>
      <c r="AD20" s="150"/>
      <c r="AE20" s="150"/>
      <c r="AF20" s="150"/>
      <c r="AG20" s="150" t="s">
        <v>332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x14ac:dyDescent="0.25">
      <c r="A21" s="161" t="s">
        <v>218</v>
      </c>
      <c r="B21" s="162" t="s">
        <v>117</v>
      </c>
      <c r="C21" s="176" t="s">
        <v>119</v>
      </c>
      <c r="D21" s="163"/>
      <c r="E21" s="164"/>
      <c r="F21" s="165"/>
      <c r="G21" s="165">
        <f>SUMIF(AG22:AG39,"&lt;&gt;NOR",G22:G39)</f>
        <v>0</v>
      </c>
      <c r="H21" s="165"/>
      <c r="I21" s="165">
        <f>SUM(I22:I39)</f>
        <v>0</v>
      </c>
      <c r="J21" s="165"/>
      <c r="K21" s="165">
        <f>SUM(K22:K39)</f>
        <v>0</v>
      </c>
      <c r="L21" s="165"/>
      <c r="M21" s="166">
        <f>SUM(M22:M39)</f>
        <v>0</v>
      </c>
      <c r="N21" s="160"/>
      <c r="O21" s="160">
        <f>SUM(O22:O39)</f>
        <v>1.55</v>
      </c>
      <c r="P21" s="160"/>
      <c r="Q21" s="160">
        <f>SUM(Q22:Q39)</f>
        <v>0</v>
      </c>
      <c r="R21" s="160"/>
      <c r="S21" s="160"/>
      <c r="T21" s="160"/>
      <c r="U21" s="160"/>
      <c r="V21" s="160">
        <f>SUM(V22:V39)</f>
        <v>15.01</v>
      </c>
      <c r="W21" s="160"/>
      <c r="X21" s="160"/>
      <c r="AG21" t="s">
        <v>219</v>
      </c>
    </row>
    <row r="22" spans="1:60" outlineLevel="1" x14ac:dyDescent="0.25">
      <c r="A22" s="167">
        <v>9</v>
      </c>
      <c r="B22" s="168" t="s">
        <v>347</v>
      </c>
      <c r="C22" s="177" t="s">
        <v>348</v>
      </c>
      <c r="D22" s="169" t="s">
        <v>318</v>
      </c>
      <c r="E22" s="170">
        <v>5.9249999999999998</v>
      </c>
      <c r="F22" s="171">
        <f>H22+J22</f>
        <v>0</v>
      </c>
      <c r="G22" s="171">
        <f>ROUND(E22*F22,2)</f>
        <v>0</v>
      </c>
      <c r="H22" s="172"/>
      <c r="I22" s="171">
        <f>ROUND(E22*H22,2)</f>
        <v>0</v>
      </c>
      <c r="J22" s="172"/>
      <c r="K22" s="171">
        <f>ROUND(E22*J22,2)</f>
        <v>0</v>
      </c>
      <c r="L22" s="171">
        <v>15</v>
      </c>
      <c r="M22" s="173">
        <f>G22*(1+L22/100)</f>
        <v>0</v>
      </c>
      <c r="N22" s="159">
        <v>0.17454</v>
      </c>
      <c r="O22" s="159">
        <f>ROUND(E22*N22,2)</f>
        <v>1.03</v>
      </c>
      <c r="P22" s="159">
        <v>0</v>
      </c>
      <c r="Q22" s="159">
        <f>ROUND(E22*P22,2)</f>
        <v>0</v>
      </c>
      <c r="R22" s="159"/>
      <c r="S22" s="159" t="s">
        <v>223</v>
      </c>
      <c r="T22" s="159" t="s">
        <v>224</v>
      </c>
      <c r="U22" s="159">
        <v>0.96499999999999997</v>
      </c>
      <c r="V22" s="159">
        <f>ROUND(E22*U22,2)</f>
        <v>5.72</v>
      </c>
      <c r="W22" s="159"/>
      <c r="X22" s="159" t="s">
        <v>268</v>
      </c>
      <c r="Y22" s="150"/>
      <c r="Z22" s="150"/>
      <c r="AA22" s="150"/>
      <c r="AB22" s="150"/>
      <c r="AC22" s="150"/>
      <c r="AD22" s="150"/>
      <c r="AE22" s="150"/>
      <c r="AF22" s="150"/>
      <c r="AG22" s="150" t="s">
        <v>332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57"/>
      <c r="B23" s="158"/>
      <c r="C23" s="191" t="s">
        <v>1239</v>
      </c>
      <c r="D23" s="189"/>
      <c r="E23" s="190">
        <v>5.92</v>
      </c>
      <c r="F23" s="159"/>
      <c r="G23" s="159"/>
      <c r="H23" s="159"/>
      <c r="I23" s="159"/>
      <c r="J23" s="159"/>
      <c r="K23" s="159"/>
      <c r="L23" s="159"/>
      <c r="M23" s="159"/>
      <c r="N23" s="159"/>
      <c r="O23" s="159"/>
      <c r="P23" s="159"/>
      <c r="Q23" s="159"/>
      <c r="R23" s="159"/>
      <c r="S23" s="159"/>
      <c r="T23" s="159"/>
      <c r="U23" s="159"/>
      <c r="V23" s="159"/>
      <c r="W23" s="159"/>
      <c r="X23" s="159"/>
      <c r="Y23" s="150"/>
      <c r="Z23" s="150"/>
      <c r="AA23" s="150"/>
      <c r="AB23" s="150"/>
      <c r="AC23" s="150"/>
      <c r="AD23" s="150"/>
      <c r="AE23" s="150"/>
      <c r="AF23" s="150"/>
      <c r="AG23" s="150" t="s">
        <v>334</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0.399999999999999" outlineLevel="1" x14ac:dyDescent="0.25">
      <c r="A24" s="167">
        <v>10</v>
      </c>
      <c r="B24" s="168" t="s">
        <v>368</v>
      </c>
      <c r="C24" s="177" t="s">
        <v>369</v>
      </c>
      <c r="D24" s="169" t="s">
        <v>342</v>
      </c>
      <c r="E24" s="170">
        <v>0.38500000000000001</v>
      </c>
      <c r="F24" s="171">
        <f>H24+J24</f>
        <v>0</v>
      </c>
      <c r="G24" s="171">
        <f>ROUND(E24*F24,2)</f>
        <v>0</v>
      </c>
      <c r="H24" s="172"/>
      <c r="I24" s="171">
        <f>ROUND(E24*H24,2)</f>
        <v>0</v>
      </c>
      <c r="J24" s="172"/>
      <c r="K24" s="171">
        <f>ROUND(E24*J24,2)</f>
        <v>0</v>
      </c>
      <c r="L24" s="171">
        <v>15</v>
      </c>
      <c r="M24" s="173">
        <f>G24*(1+L24/100)</f>
        <v>0</v>
      </c>
      <c r="N24" s="159">
        <v>1.0922099999999999</v>
      </c>
      <c r="O24" s="159">
        <f>ROUND(E24*N24,2)</f>
        <v>0.42</v>
      </c>
      <c r="P24" s="159">
        <v>0</v>
      </c>
      <c r="Q24" s="159">
        <f>ROUND(E24*P24,2)</f>
        <v>0</v>
      </c>
      <c r="R24" s="159"/>
      <c r="S24" s="159" t="s">
        <v>223</v>
      </c>
      <c r="T24" s="159" t="s">
        <v>224</v>
      </c>
      <c r="U24" s="159">
        <v>15.532999999999999</v>
      </c>
      <c r="V24" s="159">
        <f>ROUND(E24*U24,2)</f>
        <v>5.98</v>
      </c>
      <c r="W24" s="159"/>
      <c r="X24" s="159" t="s">
        <v>268</v>
      </c>
      <c r="Y24" s="150"/>
      <c r="Z24" s="150"/>
      <c r="AA24" s="150"/>
      <c r="AB24" s="150"/>
      <c r="AC24" s="150"/>
      <c r="AD24" s="150"/>
      <c r="AE24" s="150"/>
      <c r="AF24" s="150"/>
      <c r="AG24" s="150" t="s">
        <v>332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57"/>
      <c r="B25" s="158"/>
      <c r="C25" s="191" t="s">
        <v>2158</v>
      </c>
      <c r="D25" s="189"/>
      <c r="E25" s="190">
        <v>0.38500000000000001</v>
      </c>
      <c r="F25" s="159"/>
      <c r="G25" s="159"/>
      <c r="H25" s="159"/>
      <c r="I25" s="159"/>
      <c r="J25" s="159"/>
      <c r="K25" s="159"/>
      <c r="L25" s="159"/>
      <c r="M25" s="159"/>
      <c r="N25" s="159"/>
      <c r="O25" s="159"/>
      <c r="P25" s="159"/>
      <c r="Q25" s="159"/>
      <c r="R25" s="159"/>
      <c r="S25" s="159"/>
      <c r="T25" s="159"/>
      <c r="U25" s="159"/>
      <c r="V25" s="159"/>
      <c r="W25" s="159"/>
      <c r="X25" s="159"/>
      <c r="Y25" s="150"/>
      <c r="Z25" s="150"/>
      <c r="AA25" s="150"/>
      <c r="AB25" s="150"/>
      <c r="AC25" s="150"/>
      <c r="AD25" s="150"/>
      <c r="AE25" s="150"/>
      <c r="AF25" s="150"/>
      <c r="AG25" s="150" t="s">
        <v>334</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67">
        <v>11</v>
      </c>
      <c r="B26" s="168" t="s">
        <v>2164</v>
      </c>
      <c r="C26" s="177" t="s">
        <v>2167</v>
      </c>
      <c r="D26" s="183" t="s">
        <v>315</v>
      </c>
      <c r="E26" s="184">
        <v>1</v>
      </c>
      <c r="F26" s="171">
        <f>H26+J26</f>
        <v>0</v>
      </c>
      <c r="G26" s="171">
        <f>ROUND(E26*F26,2)</f>
        <v>0</v>
      </c>
      <c r="H26" s="172"/>
      <c r="I26" s="171">
        <f>ROUND(E26*H26,2)</f>
        <v>0</v>
      </c>
      <c r="J26" s="172"/>
      <c r="K26" s="171">
        <f>ROUND(E26*J26,2)</f>
        <v>0</v>
      </c>
      <c r="L26" s="171">
        <v>15</v>
      </c>
      <c r="M26" s="173">
        <f>G26*(1+L26/100)</f>
        <v>0</v>
      </c>
      <c r="N26" s="159">
        <v>3.8670000000000003E-2</v>
      </c>
      <c r="O26" s="159">
        <f>ROUND(E26*N26,2)</f>
        <v>0.04</v>
      </c>
      <c r="P26" s="159">
        <v>0</v>
      </c>
      <c r="Q26" s="159">
        <f>ROUND(E26*P26,2)</f>
        <v>0</v>
      </c>
      <c r="R26" s="159"/>
      <c r="S26" s="159" t="s">
        <v>267</v>
      </c>
      <c r="T26" s="159" t="s">
        <v>223</v>
      </c>
      <c r="U26" s="159">
        <v>1.3066</v>
      </c>
      <c r="V26" s="159">
        <f>ROUND(E26*U26,2)</f>
        <v>1.31</v>
      </c>
      <c r="W26" s="159"/>
      <c r="X26" s="159" t="s">
        <v>268</v>
      </c>
      <c r="Y26" s="150"/>
      <c r="Z26" s="150"/>
      <c r="AA26" s="150"/>
      <c r="AB26" s="150"/>
      <c r="AC26" s="150"/>
      <c r="AD26" s="150"/>
      <c r="AE26" s="150"/>
      <c r="AF26" s="150"/>
      <c r="AG26" s="150" t="s">
        <v>332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57"/>
      <c r="B27" s="158"/>
      <c r="C27" s="191" t="s">
        <v>2166</v>
      </c>
      <c r="D27" s="189"/>
      <c r="E27" s="190">
        <v>1</v>
      </c>
      <c r="F27" s="159"/>
      <c r="G27" s="159"/>
      <c r="H27" s="159"/>
      <c r="I27" s="159"/>
      <c r="J27" s="159"/>
      <c r="K27" s="159"/>
      <c r="L27" s="159"/>
      <c r="M27" s="159"/>
      <c r="N27" s="159"/>
      <c r="O27" s="159"/>
      <c r="P27" s="159"/>
      <c r="Q27" s="159"/>
      <c r="R27" s="159"/>
      <c r="S27" s="159"/>
      <c r="T27" s="159"/>
      <c r="U27" s="159"/>
      <c r="V27" s="159"/>
      <c r="W27" s="159"/>
      <c r="X27" s="159"/>
      <c r="Y27" s="150"/>
      <c r="Z27" s="150"/>
      <c r="AA27" s="150"/>
      <c r="AB27" s="150"/>
      <c r="AC27" s="150"/>
      <c r="AD27" s="150"/>
      <c r="AE27" s="150"/>
      <c r="AF27" s="150"/>
      <c r="AG27" s="150" t="s">
        <v>334</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67">
        <v>12</v>
      </c>
      <c r="B28" s="168" t="s">
        <v>2165</v>
      </c>
      <c r="C28" s="177" t="s">
        <v>2168</v>
      </c>
      <c r="D28" s="183" t="s">
        <v>315</v>
      </c>
      <c r="E28" s="184">
        <v>2</v>
      </c>
      <c r="F28" s="171">
        <f>H28+J28</f>
        <v>0</v>
      </c>
      <c r="G28" s="171">
        <f>ROUND(E28*F28,2)</f>
        <v>0</v>
      </c>
      <c r="H28" s="172"/>
      <c r="I28" s="171">
        <f>ROUND(E28*H28,2)</f>
        <v>0</v>
      </c>
      <c r="J28" s="172"/>
      <c r="K28" s="171">
        <f>ROUND(E28*J28,2)</f>
        <v>0</v>
      </c>
      <c r="L28" s="171">
        <v>15</v>
      </c>
      <c r="M28" s="173">
        <f>G28*(1+L28/100)</f>
        <v>0</v>
      </c>
      <c r="N28" s="159">
        <v>2.8649999999999998E-2</v>
      </c>
      <c r="O28" s="159">
        <f>ROUND(E28*N28,2)</f>
        <v>0.06</v>
      </c>
      <c r="P28" s="159">
        <v>0</v>
      </c>
      <c r="Q28" s="159">
        <f>ROUND(E28*P28,2)</f>
        <v>0</v>
      </c>
      <c r="R28" s="159"/>
      <c r="S28" s="159" t="s">
        <v>267</v>
      </c>
      <c r="T28" s="159" t="s">
        <v>223</v>
      </c>
      <c r="U28" s="159">
        <v>0.998</v>
      </c>
      <c r="V28" s="159">
        <f>ROUND(E28*U28,2)</f>
        <v>2</v>
      </c>
      <c r="W28" s="159"/>
      <c r="X28" s="159" t="s">
        <v>268</v>
      </c>
      <c r="Y28" s="150"/>
      <c r="Z28" s="150"/>
      <c r="AA28" s="150"/>
      <c r="AB28" s="150"/>
      <c r="AC28" s="150"/>
      <c r="AD28" s="150"/>
      <c r="AE28" s="150"/>
      <c r="AF28" s="150"/>
      <c r="AG28" s="150" t="s">
        <v>332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57"/>
      <c r="B29" s="158"/>
      <c r="C29" s="191" t="s">
        <v>2169</v>
      </c>
      <c r="D29" s="189"/>
      <c r="E29" s="190">
        <v>2</v>
      </c>
      <c r="F29" s="159"/>
      <c r="G29" s="159"/>
      <c r="H29" s="159"/>
      <c r="I29" s="159"/>
      <c r="J29" s="159"/>
      <c r="K29" s="159"/>
      <c r="L29" s="159"/>
      <c r="M29" s="159"/>
      <c r="N29" s="159"/>
      <c r="O29" s="159"/>
      <c r="P29" s="159"/>
      <c r="Q29" s="159"/>
      <c r="R29" s="159"/>
      <c r="S29" s="159"/>
      <c r="T29" s="159"/>
      <c r="U29" s="159"/>
      <c r="V29" s="159"/>
      <c r="W29" s="159"/>
      <c r="X29" s="159"/>
      <c r="Y29" s="150"/>
      <c r="Z29" s="150"/>
      <c r="AA29" s="150"/>
      <c r="AB29" s="150"/>
      <c r="AC29" s="150"/>
      <c r="AD29" s="150"/>
      <c r="AE29" s="150"/>
      <c r="AF29" s="150"/>
      <c r="AG29" s="150" t="s">
        <v>334</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13.8" customHeight="1" outlineLevel="1" x14ac:dyDescent="0.25">
      <c r="A30" s="167">
        <v>13</v>
      </c>
      <c r="B30" s="168" t="s">
        <v>401</v>
      </c>
      <c r="C30" s="177" t="s">
        <v>1950</v>
      </c>
      <c r="D30" s="169" t="s">
        <v>402</v>
      </c>
      <c r="E30" s="170">
        <v>8.5410000000000004</v>
      </c>
      <c r="F30" s="171">
        <f>H30+J30</f>
        <v>0</v>
      </c>
      <c r="G30" s="171">
        <f>ROUND(E30*F30,2)</f>
        <v>0</v>
      </c>
      <c r="H30" s="172"/>
      <c r="I30" s="171">
        <f>ROUND(E30*H30,2)</f>
        <v>0</v>
      </c>
      <c r="J30" s="172"/>
      <c r="K30" s="171">
        <f>ROUND(E30*J30,2)</f>
        <v>0</v>
      </c>
      <c r="L30" s="171">
        <v>15</v>
      </c>
      <c r="M30" s="173">
        <f>G30*(1+L30/100)</f>
        <v>0</v>
      </c>
      <c r="N30" s="159">
        <v>0</v>
      </c>
      <c r="O30" s="159">
        <f>ROUND(E30*N30,2)</f>
        <v>0</v>
      </c>
      <c r="P30" s="159">
        <v>0</v>
      </c>
      <c r="Q30" s="159">
        <f>ROUND(E30*P30,2)</f>
        <v>0</v>
      </c>
      <c r="R30" s="159"/>
      <c r="S30" s="159" t="s">
        <v>267</v>
      </c>
      <c r="T30" s="159" t="s">
        <v>224</v>
      </c>
      <c r="U30" s="159">
        <v>0</v>
      </c>
      <c r="V30" s="159">
        <f>ROUND(E30*U30,2)</f>
        <v>0</v>
      </c>
      <c r="W30" s="159"/>
      <c r="X30" s="159" t="s">
        <v>268</v>
      </c>
      <c r="Y30" s="150"/>
      <c r="Z30" s="150"/>
      <c r="AA30" s="150"/>
      <c r="AB30" s="150"/>
      <c r="AC30" s="150"/>
      <c r="AD30" s="150"/>
      <c r="AE30" s="150"/>
      <c r="AF30" s="150"/>
      <c r="AG30" s="150" t="s">
        <v>332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0.399999999999999" outlineLevel="1" x14ac:dyDescent="0.25">
      <c r="A31" s="157"/>
      <c r="B31" s="158"/>
      <c r="C31" s="191" t="s">
        <v>2175</v>
      </c>
      <c r="D31" s="189"/>
      <c r="E31" s="190">
        <v>8.5410000000000004</v>
      </c>
      <c r="F31" s="159"/>
      <c r="G31" s="159"/>
      <c r="H31" s="159"/>
      <c r="I31" s="159"/>
      <c r="J31" s="159"/>
      <c r="K31" s="159"/>
      <c r="L31" s="159"/>
      <c r="M31" s="159"/>
      <c r="N31" s="159"/>
      <c r="O31" s="159"/>
      <c r="P31" s="159"/>
      <c r="Q31" s="159"/>
      <c r="R31" s="159"/>
      <c r="S31" s="159"/>
      <c r="T31" s="159"/>
      <c r="U31" s="159"/>
      <c r="V31" s="159"/>
      <c r="W31" s="159"/>
      <c r="X31" s="159"/>
      <c r="Y31" s="150"/>
      <c r="Z31" s="150"/>
      <c r="AA31" s="150"/>
      <c r="AB31" s="150"/>
      <c r="AC31" s="150"/>
      <c r="AD31" s="150"/>
      <c r="AE31" s="150"/>
      <c r="AF31" s="150"/>
      <c r="AG31" s="150" t="s">
        <v>334</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0.399999999999999" outlineLevel="1" x14ac:dyDescent="0.25">
      <c r="A32" s="167">
        <v>14</v>
      </c>
      <c r="B32" s="168" t="s">
        <v>403</v>
      </c>
      <c r="C32" s="177" t="s">
        <v>1951</v>
      </c>
      <c r="D32" s="169" t="s">
        <v>402</v>
      </c>
      <c r="E32" s="170">
        <v>17.082000000000001</v>
      </c>
      <c r="F32" s="171">
        <f>H32+J32</f>
        <v>0</v>
      </c>
      <c r="G32" s="171">
        <f>ROUND(E32*F32,2)</f>
        <v>0</v>
      </c>
      <c r="H32" s="172"/>
      <c r="I32" s="171">
        <f>ROUND(E32*H32,2)</f>
        <v>0</v>
      </c>
      <c r="J32" s="172"/>
      <c r="K32" s="171">
        <f>ROUND(E32*J32,2)</f>
        <v>0</v>
      </c>
      <c r="L32" s="171">
        <v>15</v>
      </c>
      <c r="M32" s="173">
        <f>G32*(1+L32/100)</f>
        <v>0</v>
      </c>
      <c r="N32" s="159">
        <v>0</v>
      </c>
      <c r="O32" s="159">
        <f>ROUND(E32*N32,2)</f>
        <v>0</v>
      </c>
      <c r="P32" s="159">
        <v>0</v>
      </c>
      <c r="Q32" s="159">
        <f>ROUND(E32*P32,2)</f>
        <v>0</v>
      </c>
      <c r="R32" s="159"/>
      <c r="S32" s="159" t="s">
        <v>267</v>
      </c>
      <c r="T32" s="159" t="s">
        <v>224</v>
      </c>
      <c r="U32" s="159">
        <v>0</v>
      </c>
      <c r="V32" s="159">
        <f>ROUND(E32*U32,2)</f>
        <v>0</v>
      </c>
      <c r="W32" s="159"/>
      <c r="X32" s="159" t="s">
        <v>268</v>
      </c>
      <c r="Y32" s="150"/>
      <c r="Z32" s="150"/>
      <c r="AA32" s="150"/>
      <c r="AB32" s="150"/>
      <c r="AC32" s="150"/>
      <c r="AD32" s="150"/>
      <c r="AE32" s="150"/>
      <c r="AF32" s="150"/>
      <c r="AG32" s="150" t="s">
        <v>332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57"/>
      <c r="B33" s="158"/>
      <c r="C33" s="191" t="s">
        <v>1952</v>
      </c>
      <c r="D33" s="189"/>
      <c r="E33" s="190">
        <v>17.082000000000001</v>
      </c>
      <c r="F33" s="159"/>
      <c r="G33" s="159"/>
      <c r="H33" s="159"/>
      <c r="I33" s="159"/>
      <c r="J33" s="159"/>
      <c r="K33" s="159"/>
      <c r="L33" s="159"/>
      <c r="M33" s="159"/>
      <c r="N33" s="159"/>
      <c r="O33" s="159"/>
      <c r="P33" s="159"/>
      <c r="Q33" s="159"/>
      <c r="R33" s="159"/>
      <c r="S33" s="159"/>
      <c r="T33" s="159"/>
      <c r="U33" s="159"/>
      <c r="V33" s="159"/>
      <c r="W33" s="159"/>
      <c r="X33" s="159"/>
      <c r="Y33" s="150"/>
      <c r="Z33" s="150"/>
      <c r="AA33" s="150"/>
      <c r="AB33" s="150"/>
      <c r="AC33" s="150"/>
      <c r="AD33" s="150"/>
      <c r="AE33" s="150"/>
      <c r="AF33" s="150"/>
      <c r="AG33" s="150" t="s">
        <v>334</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13.8" customHeight="1" outlineLevel="1" x14ac:dyDescent="0.25">
      <c r="A34" s="167">
        <v>15</v>
      </c>
      <c r="B34" s="168" t="s">
        <v>2173</v>
      </c>
      <c r="C34" s="177" t="s">
        <v>1950</v>
      </c>
      <c r="D34" s="169" t="s">
        <v>402</v>
      </c>
      <c r="E34" s="170">
        <v>9.1890000000000001</v>
      </c>
      <c r="F34" s="171">
        <f>H34+J34</f>
        <v>0</v>
      </c>
      <c r="G34" s="171">
        <f>ROUND(E34*F34,2)</f>
        <v>0</v>
      </c>
      <c r="H34" s="172"/>
      <c r="I34" s="171">
        <f>ROUND(E34*H34,2)</f>
        <v>0</v>
      </c>
      <c r="J34" s="172"/>
      <c r="K34" s="171">
        <f>ROUND(E34*J34,2)</f>
        <v>0</v>
      </c>
      <c r="L34" s="171">
        <v>15</v>
      </c>
      <c r="M34" s="173">
        <f>G34*(1+L34/100)</f>
        <v>0</v>
      </c>
      <c r="N34" s="159">
        <v>0</v>
      </c>
      <c r="O34" s="159">
        <f>ROUND(E34*N34,2)</f>
        <v>0</v>
      </c>
      <c r="P34" s="159">
        <v>0</v>
      </c>
      <c r="Q34" s="159">
        <f>ROUND(E34*P34,2)</f>
        <v>0</v>
      </c>
      <c r="R34" s="159"/>
      <c r="S34" s="159" t="s">
        <v>267</v>
      </c>
      <c r="T34" s="159" t="s">
        <v>224</v>
      </c>
      <c r="U34" s="159">
        <v>0</v>
      </c>
      <c r="V34" s="159">
        <f>ROUND(E34*U34,2)</f>
        <v>0</v>
      </c>
      <c r="W34" s="159"/>
      <c r="X34" s="159" t="s">
        <v>268</v>
      </c>
      <c r="Y34" s="150"/>
      <c r="Z34" s="150"/>
      <c r="AA34" s="150"/>
      <c r="AB34" s="150"/>
      <c r="AC34" s="150"/>
      <c r="AD34" s="150"/>
      <c r="AE34" s="150"/>
      <c r="AF34" s="150"/>
      <c r="AG34" s="150" t="s">
        <v>332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0.399999999999999" outlineLevel="1" x14ac:dyDescent="0.25">
      <c r="A35" s="157"/>
      <c r="B35" s="158"/>
      <c r="C35" s="191" t="s">
        <v>2177</v>
      </c>
      <c r="D35" s="189"/>
      <c r="E35" s="190">
        <v>4.2389999999999999</v>
      </c>
      <c r="F35" s="159"/>
      <c r="G35" s="159"/>
      <c r="H35" s="159"/>
      <c r="I35" s="159"/>
      <c r="J35" s="159"/>
      <c r="K35" s="159"/>
      <c r="L35" s="159"/>
      <c r="M35" s="159"/>
      <c r="N35" s="159"/>
      <c r="O35" s="159"/>
      <c r="P35" s="159"/>
      <c r="Q35" s="159"/>
      <c r="R35" s="159"/>
      <c r="S35" s="159"/>
      <c r="T35" s="159"/>
      <c r="U35" s="159"/>
      <c r="V35" s="159"/>
      <c r="W35" s="159"/>
      <c r="X35" s="159"/>
      <c r="Y35" s="150"/>
      <c r="Z35" s="150"/>
      <c r="AA35" s="150"/>
      <c r="AB35" s="150"/>
      <c r="AC35" s="150"/>
      <c r="AD35" s="150"/>
      <c r="AE35" s="150"/>
      <c r="AF35" s="150"/>
      <c r="AG35" s="150" t="s">
        <v>334</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0.399999999999999" outlineLevel="1" x14ac:dyDescent="0.25">
      <c r="A36" s="157"/>
      <c r="B36" s="158"/>
      <c r="C36" s="191" t="s">
        <v>2176</v>
      </c>
      <c r="D36" s="189"/>
      <c r="E36" s="190">
        <v>4.95</v>
      </c>
      <c r="F36" s="159"/>
      <c r="G36" s="159"/>
      <c r="H36" s="159"/>
      <c r="I36" s="159"/>
      <c r="J36" s="159"/>
      <c r="K36" s="159"/>
      <c r="L36" s="159"/>
      <c r="M36" s="159"/>
      <c r="N36" s="159"/>
      <c r="O36" s="159"/>
      <c r="P36" s="159"/>
      <c r="Q36" s="159"/>
      <c r="R36" s="159"/>
      <c r="S36" s="159"/>
      <c r="T36" s="159"/>
      <c r="U36" s="159"/>
      <c r="V36" s="159"/>
      <c r="W36" s="159"/>
      <c r="X36" s="159"/>
      <c r="Y36" s="150"/>
      <c r="Z36" s="150"/>
      <c r="AA36" s="150"/>
      <c r="AB36" s="150"/>
      <c r="AC36" s="150"/>
      <c r="AD36" s="150"/>
      <c r="AE36" s="150"/>
      <c r="AF36" s="150"/>
      <c r="AG36" s="150" t="s">
        <v>334</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67">
        <v>14</v>
      </c>
      <c r="B37" s="168" t="s">
        <v>2174</v>
      </c>
      <c r="C37" s="177" t="s">
        <v>1951</v>
      </c>
      <c r="D37" s="169" t="s">
        <v>402</v>
      </c>
      <c r="E37" s="170">
        <v>11.688000000000001</v>
      </c>
      <c r="F37" s="171">
        <f>H37+J37</f>
        <v>0</v>
      </c>
      <c r="G37" s="171">
        <f>ROUND(E37*F37,2)</f>
        <v>0</v>
      </c>
      <c r="H37" s="172"/>
      <c r="I37" s="171">
        <f>ROUND(E37*H37,2)</f>
        <v>0</v>
      </c>
      <c r="J37" s="172"/>
      <c r="K37" s="171">
        <f>ROUND(E37*J37,2)</f>
        <v>0</v>
      </c>
      <c r="L37" s="171">
        <v>15</v>
      </c>
      <c r="M37" s="173">
        <f>G37*(1+L37/100)</f>
        <v>0</v>
      </c>
      <c r="N37" s="159">
        <v>0</v>
      </c>
      <c r="O37" s="159">
        <f>ROUND(E37*N37,2)</f>
        <v>0</v>
      </c>
      <c r="P37" s="159">
        <v>0</v>
      </c>
      <c r="Q37" s="159">
        <f>ROUND(E37*P37,2)</f>
        <v>0</v>
      </c>
      <c r="R37" s="159"/>
      <c r="S37" s="159" t="s">
        <v>267</v>
      </c>
      <c r="T37" s="159" t="s">
        <v>224</v>
      </c>
      <c r="U37" s="159">
        <v>0</v>
      </c>
      <c r="V37" s="159">
        <f>ROUND(E37*U37,2)</f>
        <v>0</v>
      </c>
      <c r="W37" s="159"/>
      <c r="X37" s="159" t="s">
        <v>268</v>
      </c>
      <c r="Y37" s="150"/>
      <c r="Z37" s="150"/>
      <c r="AA37" s="150"/>
      <c r="AB37" s="150"/>
      <c r="AC37" s="150"/>
      <c r="AD37" s="150"/>
      <c r="AE37" s="150"/>
      <c r="AF37" s="150"/>
      <c r="AG37" s="150" t="s">
        <v>332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57"/>
      <c r="B38" s="158"/>
      <c r="C38" s="191" t="s">
        <v>2178</v>
      </c>
      <c r="D38" s="189"/>
      <c r="E38" s="190">
        <v>11.688000000000001</v>
      </c>
      <c r="F38" s="159"/>
      <c r="G38" s="159"/>
      <c r="H38" s="159"/>
      <c r="I38" s="159"/>
      <c r="J38" s="159"/>
      <c r="K38" s="159"/>
      <c r="L38" s="159"/>
      <c r="M38" s="159"/>
      <c r="N38" s="159"/>
      <c r="O38" s="159"/>
      <c r="P38" s="159"/>
      <c r="Q38" s="159"/>
      <c r="R38" s="159"/>
      <c r="S38" s="159"/>
      <c r="T38" s="159"/>
      <c r="U38" s="159"/>
      <c r="V38" s="159"/>
      <c r="W38" s="159"/>
      <c r="X38" s="159"/>
      <c r="Y38" s="150"/>
      <c r="Z38" s="150"/>
      <c r="AA38" s="150"/>
      <c r="AB38" s="150"/>
      <c r="AC38" s="150"/>
      <c r="AD38" s="150"/>
      <c r="AE38" s="150"/>
      <c r="AF38" s="150"/>
      <c r="AG38" s="150" t="s">
        <v>334</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81">
        <v>16</v>
      </c>
      <c r="B39" s="182" t="s">
        <v>1240</v>
      </c>
      <c r="C39" s="188" t="s">
        <v>1241</v>
      </c>
      <c r="D39" s="183" t="s">
        <v>315</v>
      </c>
      <c r="E39" s="184">
        <v>1</v>
      </c>
      <c r="F39" s="185">
        <f>H39+J39</f>
        <v>0</v>
      </c>
      <c r="G39" s="185">
        <f>ROUND(E39*F39,2)</f>
        <v>0</v>
      </c>
      <c r="H39" s="186"/>
      <c r="I39" s="185">
        <f>ROUND(E39*H39,2)</f>
        <v>0</v>
      </c>
      <c r="J39" s="186"/>
      <c r="K39" s="185">
        <f>ROUND(E39*J39,2)</f>
        <v>0</v>
      </c>
      <c r="L39" s="185">
        <v>15</v>
      </c>
      <c r="M39" s="187">
        <f>G39*(1+L39/100)</f>
        <v>0</v>
      </c>
      <c r="N39" s="159">
        <v>0</v>
      </c>
      <c r="O39" s="159">
        <f>ROUND(E39*N39,2)</f>
        <v>0</v>
      </c>
      <c r="P39" s="159">
        <v>0</v>
      </c>
      <c r="Q39" s="159">
        <f>ROUND(E39*P39,2)</f>
        <v>0</v>
      </c>
      <c r="R39" s="159"/>
      <c r="S39" s="159" t="s">
        <v>267</v>
      </c>
      <c r="T39" s="159" t="s">
        <v>224</v>
      </c>
      <c r="U39" s="159">
        <v>0</v>
      </c>
      <c r="V39" s="159">
        <f>ROUND(E39*U39,2)</f>
        <v>0</v>
      </c>
      <c r="W39" s="159"/>
      <c r="X39" s="159" t="s">
        <v>268</v>
      </c>
      <c r="Y39" s="150"/>
      <c r="Z39" s="150"/>
      <c r="AA39" s="150"/>
      <c r="AB39" s="150"/>
      <c r="AC39" s="150"/>
      <c r="AD39" s="150"/>
      <c r="AE39" s="150"/>
      <c r="AF39" s="150"/>
      <c r="AG39" s="150" t="s">
        <v>332</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5">
      <c r="A40" s="161" t="s">
        <v>218</v>
      </c>
      <c r="B40" s="162" t="s">
        <v>127</v>
      </c>
      <c r="C40" s="176" t="s">
        <v>128</v>
      </c>
      <c r="D40" s="163"/>
      <c r="E40" s="164"/>
      <c r="F40" s="165"/>
      <c r="G40" s="165">
        <f>SUMIF(AG41:AG49,"&lt;&gt;NOR",G41:G49)</f>
        <v>0</v>
      </c>
      <c r="H40" s="165"/>
      <c r="I40" s="165">
        <f>SUM(I41:I49)</f>
        <v>0</v>
      </c>
      <c r="J40" s="165"/>
      <c r="K40" s="165">
        <f>SUM(K41:K49)</f>
        <v>0</v>
      </c>
      <c r="L40" s="165"/>
      <c r="M40" s="166">
        <f>SUM(M41:M49)</f>
        <v>0</v>
      </c>
      <c r="N40" s="160"/>
      <c r="O40" s="160">
        <f>SUM(O41:O49)</f>
        <v>1.19</v>
      </c>
      <c r="P40" s="160"/>
      <c r="Q40" s="160">
        <f>SUM(Q41:Q49)</f>
        <v>0</v>
      </c>
      <c r="R40" s="160"/>
      <c r="S40" s="160"/>
      <c r="T40" s="160"/>
      <c r="U40" s="160"/>
      <c r="V40" s="160">
        <f>SUM(V41:V49)</f>
        <v>46.1</v>
      </c>
      <c r="W40" s="160"/>
      <c r="X40" s="160"/>
      <c r="AG40" t="s">
        <v>219</v>
      </c>
    </row>
    <row r="41" spans="1:60" ht="20.399999999999999" outlineLevel="1" x14ac:dyDescent="0.25">
      <c r="A41" s="181">
        <v>17</v>
      </c>
      <c r="B41" s="182" t="s">
        <v>543</v>
      </c>
      <c r="C41" s="188" t="s">
        <v>544</v>
      </c>
      <c r="D41" s="183" t="s">
        <v>318</v>
      </c>
      <c r="E41" s="184">
        <v>24</v>
      </c>
      <c r="F41" s="185">
        <f>H41+J41</f>
        <v>0</v>
      </c>
      <c r="G41" s="185">
        <f>ROUND(E41*F41,2)</f>
        <v>0</v>
      </c>
      <c r="H41" s="186"/>
      <c r="I41" s="185">
        <f>ROUND(E41*H41,2)</f>
        <v>0</v>
      </c>
      <c r="J41" s="186"/>
      <c r="K41" s="185">
        <f>ROUND(E41*J41,2)</f>
        <v>0</v>
      </c>
      <c r="L41" s="185">
        <v>15</v>
      </c>
      <c r="M41" s="187">
        <f>G41*(1+L41/100)</f>
        <v>0</v>
      </c>
      <c r="N41" s="159">
        <v>2.63E-3</v>
      </c>
      <c r="O41" s="159">
        <f>ROUND(E41*N41,2)</f>
        <v>0.06</v>
      </c>
      <c r="P41" s="159">
        <v>0</v>
      </c>
      <c r="Q41" s="159">
        <f>ROUND(E41*P41,2)</f>
        <v>0</v>
      </c>
      <c r="R41" s="159"/>
      <c r="S41" s="159" t="s">
        <v>223</v>
      </c>
      <c r="T41" s="159" t="s">
        <v>224</v>
      </c>
      <c r="U41" s="159">
        <v>0.24234</v>
      </c>
      <c r="V41" s="159">
        <f>ROUND(E41*U41,2)</f>
        <v>5.82</v>
      </c>
      <c r="W41" s="159"/>
      <c r="X41" s="159" t="s">
        <v>268</v>
      </c>
      <c r="Y41" s="150"/>
      <c r="Z41" s="150"/>
      <c r="AA41" s="150"/>
      <c r="AB41" s="150"/>
      <c r="AC41" s="150"/>
      <c r="AD41" s="150"/>
      <c r="AE41" s="150"/>
      <c r="AF41" s="150"/>
      <c r="AG41" s="150" t="s">
        <v>269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67">
        <v>18</v>
      </c>
      <c r="B42" s="168" t="s">
        <v>546</v>
      </c>
      <c r="C42" s="177" t="s">
        <v>547</v>
      </c>
      <c r="D42" s="169" t="s">
        <v>318</v>
      </c>
      <c r="E42" s="170">
        <v>2.5299999999999998</v>
      </c>
      <c r="F42" s="171">
        <f>H42+J42</f>
        <v>0</v>
      </c>
      <c r="G42" s="171">
        <f>ROUND(E42*F42,2)</f>
        <v>0</v>
      </c>
      <c r="H42" s="172"/>
      <c r="I42" s="171">
        <f>ROUND(E42*H42,2)</f>
        <v>0</v>
      </c>
      <c r="J42" s="172"/>
      <c r="K42" s="171">
        <f>ROUND(E42*J42,2)</f>
        <v>0</v>
      </c>
      <c r="L42" s="171">
        <v>15</v>
      </c>
      <c r="M42" s="173">
        <f>G42*(1+L42/100)</f>
        <v>0</v>
      </c>
      <c r="N42" s="159">
        <v>4.0000000000000003E-5</v>
      </c>
      <c r="O42" s="159">
        <f>ROUND(E42*N42,2)</f>
        <v>0</v>
      </c>
      <c r="P42" s="159">
        <v>0</v>
      </c>
      <c r="Q42" s="159">
        <f>ROUND(E42*P42,2)</f>
        <v>0</v>
      </c>
      <c r="R42" s="159"/>
      <c r="S42" s="159" t="s">
        <v>223</v>
      </c>
      <c r="T42" s="159" t="s">
        <v>224</v>
      </c>
      <c r="U42" s="159">
        <v>7.8E-2</v>
      </c>
      <c r="V42" s="159">
        <f>ROUND(E42*U42,2)</f>
        <v>0.2</v>
      </c>
      <c r="W42" s="159"/>
      <c r="X42" s="159" t="s">
        <v>268</v>
      </c>
      <c r="Y42" s="150"/>
      <c r="Z42" s="150"/>
      <c r="AA42" s="150"/>
      <c r="AB42" s="150"/>
      <c r="AC42" s="150"/>
      <c r="AD42" s="150"/>
      <c r="AE42" s="150"/>
      <c r="AF42" s="150"/>
      <c r="AG42" s="150" t="s">
        <v>332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1" t="s">
        <v>1242</v>
      </c>
      <c r="D43" s="189"/>
      <c r="E43" s="190">
        <v>2.5299999999999998</v>
      </c>
      <c r="F43" s="159"/>
      <c r="G43" s="159"/>
      <c r="H43" s="159"/>
      <c r="I43" s="159"/>
      <c r="J43" s="159"/>
      <c r="K43" s="159"/>
      <c r="L43" s="159"/>
      <c r="M43" s="159"/>
      <c r="N43" s="159"/>
      <c r="O43" s="159"/>
      <c r="P43" s="159"/>
      <c r="Q43" s="159"/>
      <c r="R43" s="159"/>
      <c r="S43" s="159"/>
      <c r="T43" s="159"/>
      <c r="U43" s="159"/>
      <c r="V43" s="159"/>
      <c r="W43" s="159"/>
      <c r="X43" s="159"/>
      <c r="Y43" s="150"/>
      <c r="Z43" s="150"/>
      <c r="AA43" s="150"/>
      <c r="AB43" s="150"/>
      <c r="AC43" s="150"/>
      <c r="AD43" s="150"/>
      <c r="AE43" s="150"/>
      <c r="AF43" s="150"/>
      <c r="AG43" s="150" t="s">
        <v>334</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0.399999999999999" outlineLevel="1" x14ac:dyDescent="0.25">
      <c r="A44" s="167">
        <v>19</v>
      </c>
      <c r="B44" s="168" t="s">
        <v>549</v>
      </c>
      <c r="C44" s="177" t="s">
        <v>550</v>
      </c>
      <c r="D44" s="169" t="s">
        <v>318</v>
      </c>
      <c r="E44" s="170">
        <v>24</v>
      </c>
      <c r="F44" s="171">
        <f>H44+J44</f>
        <v>0</v>
      </c>
      <c r="G44" s="171">
        <f>ROUND(E44*F44,2)</f>
        <v>0</v>
      </c>
      <c r="H44" s="172"/>
      <c r="I44" s="171">
        <f>ROUND(E44*H44,2)</f>
        <v>0</v>
      </c>
      <c r="J44" s="172"/>
      <c r="K44" s="171">
        <f>ROUND(E44*J44,2)</f>
        <v>0</v>
      </c>
      <c r="L44" s="171">
        <v>15</v>
      </c>
      <c r="M44" s="173">
        <f>G44*(1+L44/100)</f>
        <v>0</v>
      </c>
      <c r="N44" s="159">
        <v>1.085E-2</v>
      </c>
      <c r="O44" s="159">
        <f>ROUND(E44*N44,2)</f>
        <v>0.26</v>
      </c>
      <c r="P44" s="159">
        <v>0</v>
      </c>
      <c r="Q44" s="159">
        <f>ROUND(E44*P44,2)</f>
        <v>0</v>
      </c>
      <c r="R44" s="159"/>
      <c r="S44" s="159" t="s">
        <v>223</v>
      </c>
      <c r="T44" s="159" t="s">
        <v>224</v>
      </c>
      <c r="U44" s="159">
        <v>1.2558</v>
      </c>
      <c r="V44" s="159">
        <f>ROUND(E44*U44,2)</f>
        <v>30.14</v>
      </c>
      <c r="W44" s="159"/>
      <c r="X44" s="159" t="s">
        <v>268</v>
      </c>
      <c r="Y44" s="150"/>
      <c r="Z44" s="150"/>
      <c r="AA44" s="150"/>
      <c r="AB44" s="150"/>
      <c r="AC44" s="150"/>
      <c r="AD44" s="150"/>
      <c r="AE44" s="150"/>
      <c r="AF44" s="150"/>
      <c r="AG44" s="150" t="s">
        <v>332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57"/>
      <c r="B45" s="158"/>
      <c r="C45" s="191" t="s">
        <v>1243</v>
      </c>
      <c r="D45" s="189"/>
      <c r="E45" s="190">
        <v>18</v>
      </c>
      <c r="F45" s="159"/>
      <c r="G45" s="159"/>
      <c r="H45" s="159"/>
      <c r="I45" s="159"/>
      <c r="J45" s="159"/>
      <c r="K45" s="159"/>
      <c r="L45" s="159"/>
      <c r="M45" s="159"/>
      <c r="N45" s="159"/>
      <c r="O45" s="159"/>
      <c r="P45" s="159"/>
      <c r="Q45" s="159"/>
      <c r="R45" s="159"/>
      <c r="S45" s="159"/>
      <c r="T45" s="159"/>
      <c r="U45" s="159"/>
      <c r="V45" s="159"/>
      <c r="W45" s="159"/>
      <c r="X45" s="159"/>
      <c r="Y45" s="150"/>
      <c r="Z45" s="150"/>
      <c r="AA45" s="150"/>
      <c r="AB45" s="150"/>
      <c r="AC45" s="150"/>
      <c r="AD45" s="150"/>
      <c r="AE45" s="150"/>
      <c r="AF45" s="150"/>
      <c r="AG45" s="150" t="s">
        <v>334</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191" t="s">
        <v>1244</v>
      </c>
      <c r="D46" s="189"/>
      <c r="E46" s="190">
        <v>6</v>
      </c>
      <c r="F46" s="159"/>
      <c r="G46" s="159"/>
      <c r="H46" s="159"/>
      <c r="I46" s="159"/>
      <c r="J46" s="159"/>
      <c r="K46" s="159"/>
      <c r="L46" s="159"/>
      <c r="M46" s="159"/>
      <c r="N46" s="159"/>
      <c r="O46" s="159"/>
      <c r="P46" s="159"/>
      <c r="Q46" s="159"/>
      <c r="R46" s="159"/>
      <c r="S46" s="159"/>
      <c r="T46" s="159"/>
      <c r="U46" s="159"/>
      <c r="V46" s="159"/>
      <c r="W46" s="159"/>
      <c r="X46" s="159"/>
      <c r="Y46" s="150"/>
      <c r="Z46" s="150"/>
      <c r="AA46" s="150"/>
      <c r="AB46" s="150"/>
      <c r="AC46" s="150"/>
      <c r="AD46" s="150"/>
      <c r="AE46" s="150"/>
      <c r="AF46" s="150"/>
      <c r="AG46" s="150" t="s">
        <v>334</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0.399999999999999" outlineLevel="1" x14ac:dyDescent="0.25">
      <c r="A47" s="167">
        <v>20</v>
      </c>
      <c r="B47" s="168" t="s">
        <v>554</v>
      </c>
      <c r="C47" s="177" t="s">
        <v>555</v>
      </c>
      <c r="D47" s="169" t="s">
        <v>318</v>
      </c>
      <c r="E47" s="170">
        <v>24</v>
      </c>
      <c r="F47" s="171">
        <f>H47+J47</f>
        <v>0</v>
      </c>
      <c r="G47" s="171">
        <f>ROUND(E47*F47,2)</f>
        <v>0</v>
      </c>
      <c r="H47" s="172"/>
      <c r="I47" s="171">
        <f>ROUND(E47*H47,2)</f>
        <v>0</v>
      </c>
      <c r="J47" s="172"/>
      <c r="K47" s="171">
        <f>ROUND(E47*J47,2)</f>
        <v>0</v>
      </c>
      <c r="L47" s="171">
        <v>15</v>
      </c>
      <c r="M47" s="173">
        <f>G47*(1+L47/100)</f>
        <v>0</v>
      </c>
      <c r="N47" s="159">
        <v>3.6150000000000002E-2</v>
      </c>
      <c r="O47" s="159">
        <f>ROUND(E47*N47,2)</f>
        <v>0.87</v>
      </c>
      <c r="P47" s="159">
        <v>0</v>
      </c>
      <c r="Q47" s="159">
        <f>ROUND(E47*P47,2)</f>
        <v>0</v>
      </c>
      <c r="R47" s="159"/>
      <c r="S47" s="159" t="s">
        <v>223</v>
      </c>
      <c r="T47" s="159" t="s">
        <v>224</v>
      </c>
      <c r="U47" s="159">
        <v>0.41402</v>
      </c>
      <c r="V47" s="159">
        <f>ROUND(E47*U47,2)</f>
        <v>9.94</v>
      </c>
      <c r="W47" s="159"/>
      <c r="X47" s="159" t="s">
        <v>268</v>
      </c>
      <c r="Y47" s="150"/>
      <c r="Z47" s="150"/>
      <c r="AA47" s="150"/>
      <c r="AB47" s="150"/>
      <c r="AC47" s="150"/>
      <c r="AD47" s="150"/>
      <c r="AE47" s="150"/>
      <c r="AF47" s="150"/>
      <c r="AG47" s="150" t="s">
        <v>332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191" t="s">
        <v>1243</v>
      </c>
      <c r="D48" s="189"/>
      <c r="E48" s="190">
        <v>18</v>
      </c>
      <c r="F48" s="159"/>
      <c r="G48" s="159"/>
      <c r="H48" s="159"/>
      <c r="I48" s="159"/>
      <c r="J48" s="159"/>
      <c r="K48" s="159"/>
      <c r="L48" s="159"/>
      <c r="M48" s="159"/>
      <c r="N48" s="159"/>
      <c r="O48" s="159"/>
      <c r="P48" s="159"/>
      <c r="Q48" s="159"/>
      <c r="R48" s="159"/>
      <c r="S48" s="159"/>
      <c r="T48" s="159"/>
      <c r="U48" s="159"/>
      <c r="V48" s="159"/>
      <c r="W48" s="159"/>
      <c r="X48" s="159"/>
      <c r="Y48" s="150"/>
      <c r="Z48" s="150"/>
      <c r="AA48" s="150"/>
      <c r="AB48" s="150"/>
      <c r="AC48" s="150"/>
      <c r="AD48" s="150"/>
      <c r="AE48" s="150"/>
      <c r="AF48" s="150"/>
      <c r="AG48" s="150" t="s">
        <v>334</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57"/>
      <c r="B49" s="158"/>
      <c r="C49" s="191" t="s">
        <v>1244</v>
      </c>
      <c r="D49" s="189"/>
      <c r="E49" s="190">
        <v>6</v>
      </c>
      <c r="F49" s="159"/>
      <c r="G49" s="159"/>
      <c r="H49" s="159"/>
      <c r="I49" s="159"/>
      <c r="J49" s="159"/>
      <c r="K49" s="159"/>
      <c r="L49" s="159"/>
      <c r="M49" s="159"/>
      <c r="N49" s="159"/>
      <c r="O49" s="159"/>
      <c r="P49" s="159"/>
      <c r="Q49" s="159"/>
      <c r="R49" s="159"/>
      <c r="S49" s="159"/>
      <c r="T49" s="159"/>
      <c r="U49" s="159"/>
      <c r="V49" s="159"/>
      <c r="W49" s="159"/>
      <c r="X49" s="159"/>
      <c r="Y49" s="150"/>
      <c r="Z49" s="150"/>
      <c r="AA49" s="150"/>
      <c r="AB49" s="150"/>
      <c r="AC49" s="150"/>
      <c r="AD49" s="150"/>
      <c r="AE49" s="150"/>
      <c r="AF49" s="150"/>
      <c r="AG49" s="150" t="s">
        <v>334</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x14ac:dyDescent="0.25">
      <c r="A50" s="161" t="s">
        <v>218</v>
      </c>
      <c r="B50" s="162" t="s">
        <v>131</v>
      </c>
      <c r="C50" s="176" t="s">
        <v>132</v>
      </c>
      <c r="D50" s="163"/>
      <c r="E50" s="164"/>
      <c r="F50" s="165"/>
      <c r="G50" s="165">
        <f>SUMIF(AG51:AG51,"&lt;&gt;NOR",G51:G51)</f>
        <v>0</v>
      </c>
      <c r="H50" s="165"/>
      <c r="I50" s="165">
        <f>SUM(I51:I51)</f>
        <v>0</v>
      </c>
      <c r="J50" s="165"/>
      <c r="K50" s="165">
        <f>SUM(K51:K51)</f>
        <v>0</v>
      </c>
      <c r="L50" s="165"/>
      <c r="M50" s="166">
        <f>SUM(M51:M51)</f>
        <v>0</v>
      </c>
      <c r="N50" s="160"/>
      <c r="O50" s="160">
        <f>SUM(O51:O51)</f>
        <v>0</v>
      </c>
      <c r="P50" s="160"/>
      <c r="Q50" s="160">
        <f>SUM(Q51:Q51)</f>
        <v>0</v>
      </c>
      <c r="R50" s="160"/>
      <c r="S50" s="160"/>
      <c r="T50" s="160"/>
      <c r="U50" s="160"/>
      <c r="V50" s="160">
        <f>SUM(V51:V51)</f>
        <v>0</v>
      </c>
      <c r="W50" s="160"/>
      <c r="X50" s="160"/>
      <c r="AG50" t="s">
        <v>219</v>
      </c>
    </row>
    <row r="51" spans="1:60" ht="20.399999999999999" outlineLevel="1" x14ac:dyDescent="0.25">
      <c r="A51" s="181">
        <v>21</v>
      </c>
      <c r="B51" s="182" t="s">
        <v>1245</v>
      </c>
      <c r="C51" s="188" t="s">
        <v>1246</v>
      </c>
      <c r="D51" s="183" t="s">
        <v>357</v>
      </c>
      <c r="E51" s="184">
        <v>1</v>
      </c>
      <c r="F51" s="185">
        <f>H51+J51</f>
        <v>0</v>
      </c>
      <c r="G51" s="185">
        <f>ROUND(E51*F51,2)</f>
        <v>0</v>
      </c>
      <c r="H51" s="186"/>
      <c r="I51" s="185">
        <f>ROUND(E51*H51,2)</f>
        <v>0</v>
      </c>
      <c r="J51" s="186"/>
      <c r="K51" s="185">
        <f>ROUND(E51*J51,2)</f>
        <v>0</v>
      </c>
      <c r="L51" s="185">
        <v>15</v>
      </c>
      <c r="M51" s="187">
        <f>G51*(1+L51/100)</f>
        <v>0</v>
      </c>
      <c r="N51" s="159">
        <v>0</v>
      </c>
      <c r="O51" s="159">
        <f>ROUND(E51*N51,2)</f>
        <v>0</v>
      </c>
      <c r="P51" s="159">
        <v>0</v>
      </c>
      <c r="Q51" s="159">
        <f>ROUND(E51*P51,2)</f>
        <v>0</v>
      </c>
      <c r="R51" s="159"/>
      <c r="S51" s="159" t="s">
        <v>267</v>
      </c>
      <c r="T51" s="159" t="s">
        <v>224</v>
      </c>
      <c r="U51" s="159">
        <v>0</v>
      </c>
      <c r="V51" s="159">
        <f>ROUND(E51*U51,2)</f>
        <v>0</v>
      </c>
      <c r="W51" s="159"/>
      <c r="X51" s="159" t="s">
        <v>268</v>
      </c>
      <c r="Y51" s="150"/>
      <c r="Z51" s="150"/>
      <c r="AA51" s="150"/>
      <c r="AB51" s="150"/>
      <c r="AC51" s="150"/>
      <c r="AD51" s="150"/>
      <c r="AE51" s="150"/>
      <c r="AF51" s="150"/>
      <c r="AG51" s="150" t="s">
        <v>269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x14ac:dyDescent="0.25">
      <c r="A52" s="161" t="s">
        <v>218</v>
      </c>
      <c r="B52" s="162" t="s">
        <v>143</v>
      </c>
      <c r="C52" s="176" t="s">
        <v>144</v>
      </c>
      <c r="D52" s="163"/>
      <c r="E52" s="164"/>
      <c r="F52" s="165"/>
      <c r="G52" s="165">
        <f>SUMIF(AG53:AG53,"&lt;&gt;NOR",G53:G53)</f>
        <v>0</v>
      </c>
      <c r="H52" s="165"/>
      <c r="I52" s="165">
        <f>SUM(I53:I53)</f>
        <v>0</v>
      </c>
      <c r="J52" s="165"/>
      <c r="K52" s="165">
        <f>SUM(K53:K53)</f>
        <v>0</v>
      </c>
      <c r="L52" s="165"/>
      <c r="M52" s="166">
        <f>SUM(M53:M53)</f>
        <v>0</v>
      </c>
      <c r="N52" s="160"/>
      <c r="O52" s="160">
        <f>SUM(O53:O53)</f>
        <v>0</v>
      </c>
      <c r="P52" s="160"/>
      <c r="Q52" s="160">
        <f>SUM(Q53:Q53)</f>
        <v>1.42</v>
      </c>
      <c r="R52" s="160"/>
      <c r="S52" s="160"/>
      <c r="T52" s="160"/>
      <c r="U52" s="160"/>
      <c r="V52" s="160">
        <f>SUM(V53:V53)</f>
        <v>4.8</v>
      </c>
      <c r="W52" s="160"/>
      <c r="X52" s="160"/>
      <c r="AG52" t="s">
        <v>219</v>
      </c>
    </row>
    <row r="53" spans="1:60" outlineLevel="1" x14ac:dyDescent="0.25">
      <c r="A53" s="181">
        <v>22</v>
      </c>
      <c r="B53" s="182" t="s">
        <v>732</v>
      </c>
      <c r="C53" s="188" t="s">
        <v>733</v>
      </c>
      <c r="D53" s="183" t="s">
        <v>318</v>
      </c>
      <c r="E53" s="184">
        <v>24</v>
      </c>
      <c r="F53" s="185">
        <f>H53+J53</f>
        <v>0</v>
      </c>
      <c r="G53" s="185">
        <f>ROUND(E53*F53,2)</f>
        <v>0</v>
      </c>
      <c r="H53" s="186"/>
      <c r="I53" s="185">
        <f>ROUND(E53*H53,2)</f>
        <v>0</v>
      </c>
      <c r="J53" s="186"/>
      <c r="K53" s="185">
        <f>ROUND(E53*J53,2)</f>
        <v>0</v>
      </c>
      <c r="L53" s="185">
        <v>15</v>
      </c>
      <c r="M53" s="187">
        <f>G53*(1+L53/100)</f>
        <v>0</v>
      </c>
      <c r="N53" s="159">
        <v>0</v>
      </c>
      <c r="O53" s="159">
        <f>ROUND(E53*N53,2)</f>
        <v>0</v>
      </c>
      <c r="P53" s="159">
        <v>5.8999999999999997E-2</v>
      </c>
      <c r="Q53" s="159">
        <f>ROUND(E53*P53,2)</f>
        <v>1.42</v>
      </c>
      <c r="R53" s="159"/>
      <c r="S53" s="159" t="s">
        <v>223</v>
      </c>
      <c r="T53" s="159" t="s">
        <v>224</v>
      </c>
      <c r="U53" s="159">
        <v>0.2</v>
      </c>
      <c r="V53" s="159">
        <f>ROUND(E53*U53,2)</f>
        <v>4.8</v>
      </c>
      <c r="W53" s="159"/>
      <c r="X53" s="159" t="s">
        <v>268</v>
      </c>
      <c r="Y53" s="150"/>
      <c r="Z53" s="150"/>
      <c r="AA53" s="150"/>
      <c r="AB53" s="150"/>
      <c r="AC53" s="150"/>
      <c r="AD53" s="150"/>
      <c r="AE53" s="150"/>
      <c r="AF53" s="150"/>
      <c r="AG53" s="150" t="s">
        <v>269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x14ac:dyDescent="0.25">
      <c r="A54" s="161" t="s">
        <v>218</v>
      </c>
      <c r="B54" s="162" t="s">
        <v>145</v>
      </c>
      <c r="C54" s="176" t="s">
        <v>146</v>
      </c>
      <c r="D54" s="163"/>
      <c r="E54" s="164"/>
      <c r="F54" s="165"/>
      <c r="G54" s="165">
        <f>SUMIF(AG55:AG55,"&lt;&gt;NOR",G55:G55)</f>
        <v>0</v>
      </c>
      <c r="H54" s="165"/>
      <c r="I54" s="165">
        <f>SUM(I55:I55)</f>
        <v>0</v>
      </c>
      <c r="J54" s="165"/>
      <c r="K54" s="165">
        <f>SUM(K55:K55)</f>
        <v>0</v>
      </c>
      <c r="L54" s="165"/>
      <c r="M54" s="166">
        <f>SUM(M55:M55)</f>
        <v>0</v>
      </c>
      <c r="N54" s="160"/>
      <c r="O54" s="160">
        <f>SUM(O55:O55)</f>
        <v>0</v>
      </c>
      <c r="P54" s="160"/>
      <c r="Q54" s="160">
        <f>SUM(Q55:Q55)</f>
        <v>0</v>
      </c>
      <c r="R54" s="160"/>
      <c r="S54" s="160"/>
      <c r="T54" s="160"/>
      <c r="U54" s="160"/>
      <c r="V54" s="160">
        <f>SUM(V55:V55)</f>
        <v>5.36</v>
      </c>
      <c r="W54" s="160"/>
      <c r="X54" s="160"/>
      <c r="AG54" t="s">
        <v>219</v>
      </c>
    </row>
    <row r="55" spans="1:60" outlineLevel="1" x14ac:dyDescent="0.25">
      <c r="A55" s="181">
        <v>23</v>
      </c>
      <c r="B55" s="182" t="s">
        <v>803</v>
      </c>
      <c r="C55" s="188" t="s">
        <v>804</v>
      </c>
      <c r="D55" s="183" t="s">
        <v>342</v>
      </c>
      <c r="E55" s="184">
        <v>2.8353700000000002</v>
      </c>
      <c r="F55" s="185">
        <f>H55+J55</f>
        <v>0</v>
      </c>
      <c r="G55" s="185">
        <f>ROUND(E55*F55,2)</f>
        <v>0</v>
      </c>
      <c r="H55" s="186"/>
      <c r="I55" s="185">
        <f>ROUND(E55*H55,2)</f>
        <v>0</v>
      </c>
      <c r="J55" s="186"/>
      <c r="K55" s="185">
        <f>ROUND(E55*J55,2)</f>
        <v>0</v>
      </c>
      <c r="L55" s="185">
        <v>15</v>
      </c>
      <c r="M55" s="187">
        <f>G55*(1+L55/100)</f>
        <v>0</v>
      </c>
      <c r="N55" s="159">
        <v>0</v>
      </c>
      <c r="O55" s="159">
        <f>ROUND(E55*N55,2)</f>
        <v>0</v>
      </c>
      <c r="P55" s="159">
        <v>0</v>
      </c>
      <c r="Q55" s="159">
        <f>ROUND(E55*P55,2)</f>
        <v>0</v>
      </c>
      <c r="R55" s="159"/>
      <c r="S55" s="159" t="s">
        <v>223</v>
      </c>
      <c r="T55" s="159" t="s">
        <v>224</v>
      </c>
      <c r="U55" s="159">
        <v>1.8919999999999999</v>
      </c>
      <c r="V55" s="159">
        <f>ROUND(E55*U55,2)</f>
        <v>5.36</v>
      </c>
      <c r="W55" s="159"/>
      <c r="X55" s="159" t="s">
        <v>268</v>
      </c>
      <c r="Y55" s="150"/>
      <c r="Z55" s="150"/>
      <c r="AA55" s="150"/>
      <c r="AB55" s="150"/>
      <c r="AC55" s="150"/>
      <c r="AD55" s="150"/>
      <c r="AE55" s="150"/>
      <c r="AF55" s="150"/>
      <c r="AG55" s="150" t="s">
        <v>269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x14ac:dyDescent="0.25">
      <c r="A56" s="161" t="s">
        <v>218</v>
      </c>
      <c r="B56" s="162" t="s">
        <v>166</v>
      </c>
      <c r="C56" s="176" t="s">
        <v>167</v>
      </c>
      <c r="D56" s="163"/>
      <c r="E56" s="164"/>
      <c r="F56" s="165"/>
      <c r="G56" s="165">
        <f>SUMIF(AG57:AG61,"&lt;&gt;NOR",G57:G61)</f>
        <v>0</v>
      </c>
      <c r="H56" s="165"/>
      <c r="I56" s="165">
        <f>SUM(I57:I61)</f>
        <v>0</v>
      </c>
      <c r="J56" s="165"/>
      <c r="K56" s="165">
        <f>SUM(K57:K61)</f>
        <v>0</v>
      </c>
      <c r="L56" s="165"/>
      <c r="M56" s="166">
        <f>SUM(M57:M61)</f>
        <v>0</v>
      </c>
      <c r="N56" s="160"/>
      <c r="O56" s="160">
        <f>SUM(O57:O61)</f>
        <v>0.08</v>
      </c>
      <c r="P56" s="160"/>
      <c r="Q56" s="160">
        <f>SUM(Q57:Q61)</f>
        <v>0</v>
      </c>
      <c r="R56" s="160"/>
      <c r="S56" s="160"/>
      <c r="T56" s="160"/>
      <c r="U56" s="160"/>
      <c r="V56" s="160">
        <f>SUM(V57:V61)</f>
        <v>12.83</v>
      </c>
      <c r="W56" s="160"/>
      <c r="X56" s="160"/>
      <c r="AG56" t="s">
        <v>219</v>
      </c>
    </row>
    <row r="57" spans="1:60" ht="30.6" outlineLevel="1" x14ac:dyDescent="0.25">
      <c r="A57" s="167">
        <v>24</v>
      </c>
      <c r="B57" s="168" t="s">
        <v>1018</v>
      </c>
      <c r="C57" s="177" t="s">
        <v>2183</v>
      </c>
      <c r="D57" s="169" t="s">
        <v>288</v>
      </c>
      <c r="E57" s="170">
        <v>1.1000000000000001</v>
      </c>
      <c r="F57" s="171">
        <f>H57+J57</f>
        <v>0</v>
      </c>
      <c r="G57" s="171">
        <f>ROUND(E57*F57,2)</f>
        <v>0</v>
      </c>
      <c r="H57" s="172"/>
      <c r="I57" s="171">
        <f>ROUND(E57*H57,2)</f>
        <v>0</v>
      </c>
      <c r="J57" s="172"/>
      <c r="K57" s="171">
        <f>ROUND(E57*J57,2)</f>
        <v>0</v>
      </c>
      <c r="L57" s="171">
        <v>15</v>
      </c>
      <c r="M57" s="173">
        <f>G57*(1+L57/100)</f>
        <v>0</v>
      </c>
      <c r="N57" s="159">
        <v>2.8400000000000001E-3</v>
      </c>
      <c r="O57" s="159">
        <f>ROUND(E57*N57,2)</f>
        <v>0</v>
      </c>
      <c r="P57" s="159">
        <v>0</v>
      </c>
      <c r="Q57" s="159">
        <f>ROUND(E57*P57,2)</f>
        <v>0</v>
      </c>
      <c r="R57" s="159"/>
      <c r="S57" s="159" t="s">
        <v>223</v>
      </c>
      <c r="T57" s="159" t="s">
        <v>224</v>
      </c>
      <c r="U57" s="159">
        <v>0.81915000000000004</v>
      </c>
      <c r="V57" s="159">
        <f>ROUND(E57*U57,2)</f>
        <v>0.9</v>
      </c>
      <c r="W57" s="159"/>
      <c r="X57" s="159" t="s">
        <v>268</v>
      </c>
      <c r="Y57" s="150"/>
      <c r="Z57" s="150"/>
      <c r="AA57" s="150"/>
      <c r="AB57" s="150"/>
      <c r="AC57" s="150"/>
      <c r="AD57" s="150"/>
      <c r="AE57" s="150"/>
      <c r="AF57" s="150"/>
      <c r="AG57" s="150" t="s">
        <v>332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57"/>
      <c r="B58" s="158"/>
      <c r="C58" s="191" t="s">
        <v>1247</v>
      </c>
      <c r="D58" s="189"/>
      <c r="E58" s="190">
        <v>1.1000000000000001</v>
      </c>
      <c r="F58" s="159"/>
      <c r="G58" s="159"/>
      <c r="H58" s="159"/>
      <c r="I58" s="159"/>
      <c r="J58" s="159"/>
      <c r="K58" s="159"/>
      <c r="L58" s="159"/>
      <c r="M58" s="159"/>
      <c r="N58" s="159"/>
      <c r="O58" s="159"/>
      <c r="P58" s="159"/>
      <c r="Q58" s="159"/>
      <c r="R58" s="159"/>
      <c r="S58" s="159"/>
      <c r="T58" s="159"/>
      <c r="U58" s="159"/>
      <c r="V58" s="159"/>
      <c r="W58" s="159"/>
      <c r="X58" s="159"/>
      <c r="Y58" s="150"/>
      <c r="Z58" s="150"/>
      <c r="AA58" s="150"/>
      <c r="AB58" s="150"/>
      <c r="AC58" s="150"/>
      <c r="AD58" s="150"/>
      <c r="AE58" s="150"/>
      <c r="AF58" s="150"/>
      <c r="AG58" s="150" t="s">
        <v>334</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81">
        <v>25</v>
      </c>
      <c r="B59" s="182" t="s">
        <v>1031</v>
      </c>
      <c r="C59" s="188" t="s">
        <v>1032</v>
      </c>
      <c r="D59" s="183" t="s">
        <v>342</v>
      </c>
      <c r="E59" s="184">
        <v>3.1199999999999999E-3</v>
      </c>
      <c r="F59" s="185">
        <f>H59+J59</f>
        <v>0</v>
      </c>
      <c r="G59" s="185">
        <f>ROUND(E59*F59,2)</f>
        <v>0</v>
      </c>
      <c r="H59" s="186"/>
      <c r="I59" s="185">
        <f>ROUND(E59*H59,2)</f>
        <v>0</v>
      </c>
      <c r="J59" s="186"/>
      <c r="K59" s="185">
        <f>ROUND(E59*J59,2)</f>
        <v>0</v>
      </c>
      <c r="L59" s="185">
        <v>15</v>
      </c>
      <c r="M59" s="187">
        <f>G59*(1+L59/100)</f>
        <v>0</v>
      </c>
      <c r="N59" s="159">
        <v>0</v>
      </c>
      <c r="O59" s="159">
        <f>ROUND(E59*N59,2)</f>
        <v>0</v>
      </c>
      <c r="P59" s="159">
        <v>0</v>
      </c>
      <c r="Q59" s="159">
        <f>ROUND(E59*P59,2)</f>
        <v>0</v>
      </c>
      <c r="R59" s="159"/>
      <c r="S59" s="159" t="s">
        <v>223</v>
      </c>
      <c r="T59" s="159" t="s">
        <v>224</v>
      </c>
      <c r="U59" s="159">
        <v>4.82</v>
      </c>
      <c r="V59" s="159">
        <f>ROUND(E59*U59,2)</f>
        <v>0.02</v>
      </c>
      <c r="W59" s="159"/>
      <c r="X59" s="159" t="s">
        <v>268</v>
      </c>
      <c r="Y59" s="150"/>
      <c r="Z59" s="150"/>
      <c r="AA59" s="150"/>
      <c r="AB59" s="150"/>
      <c r="AC59" s="150"/>
      <c r="AD59" s="150"/>
      <c r="AE59" s="150"/>
      <c r="AF59" s="150"/>
      <c r="AG59" s="150" t="s">
        <v>597</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67">
        <v>26</v>
      </c>
      <c r="B60" s="168" t="s">
        <v>1248</v>
      </c>
      <c r="C60" s="177" t="s">
        <v>506</v>
      </c>
      <c r="D60" s="169" t="s">
        <v>318</v>
      </c>
      <c r="E60" s="170">
        <v>9.0839999999999996</v>
      </c>
      <c r="F60" s="171">
        <f>H60+J60</f>
        <v>0</v>
      </c>
      <c r="G60" s="171">
        <f>ROUND(E60*F60,2)</f>
        <v>0</v>
      </c>
      <c r="H60" s="172"/>
      <c r="I60" s="171">
        <f>ROUND(E60*H60,2)</f>
        <v>0</v>
      </c>
      <c r="J60" s="172"/>
      <c r="K60" s="171">
        <f>ROUND(E60*J60,2)</f>
        <v>0</v>
      </c>
      <c r="L60" s="171">
        <v>15</v>
      </c>
      <c r="M60" s="173">
        <f>G60*(1+L60/100)</f>
        <v>0</v>
      </c>
      <c r="N60" s="159">
        <v>8.43E-3</v>
      </c>
      <c r="O60" s="159">
        <f>ROUND(E60*N60,2)</f>
        <v>0.08</v>
      </c>
      <c r="P60" s="159">
        <v>0</v>
      </c>
      <c r="Q60" s="159">
        <f>ROUND(E60*P60,2)</f>
        <v>0</v>
      </c>
      <c r="R60" s="159"/>
      <c r="S60" s="159" t="s">
        <v>267</v>
      </c>
      <c r="T60" s="159" t="s">
        <v>223</v>
      </c>
      <c r="U60" s="159">
        <v>1.3109999999999999</v>
      </c>
      <c r="V60" s="159">
        <f>ROUND(E60*U60,2)</f>
        <v>11.91</v>
      </c>
      <c r="W60" s="159"/>
      <c r="X60" s="159" t="s">
        <v>268</v>
      </c>
      <c r="Y60" s="150"/>
      <c r="Z60" s="150"/>
      <c r="AA60" s="150"/>
      <c r="AB60" s="150"/>
      <c r="AC60" s="150"/>
      <c r="AD60" s="150"/>
      <c r="AE60" s="150"/>
      <c r="AF60" s="150"/>
      <c r="AG60" s="150" t="s">
        <v>332</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57"/>
      <c r="B61" s="158"/>
      <c r="C61" s="191" t="s">
        <v>507</v>
      </c>
      <c r="D61" s="189"/>
      <c r="E61" s="190">
        <v>9.0839999999999996</v>
      </c>
      <c r="F61" s="159"/>
      <c r="G61" s="159"/>
      <c r="H61" s="159"/>
      <c r="I61" s="159"/>
      <c r="J61" s="159"/>
      <c r="K61" s="159"/>
      <c r="L61" s="159"/>
      <c r="M61" s="159"/>
      <c r="N61" s="159"/>
      <c r="O61" s="159"/>
      <c r="P61" s="159"/>
      <c r="Q61" s="159"/>
      <c r="R61" s="159"/>
      <c r="S61" s="159"/>
      <c r="T61" s="159"/>
      <c r="U61" s="159"/>
      <c r="V61" s="159"/>
      <c r="W61" s="159"/>
      <c r="X61" s="159"/>
      <c r="Y61" s="150"/>
      <c r="Z61" s="150"/>
      <c r="AA61" s="150"/>
      <c r="AB61" s="150"/>
      <c r="AC61" s="150"/>
      <c r="AD61" s="150"/>
      <c r="AE61" s="150"/>
      <c r="AF61" s="150"/>
      <c r="AG61" s="150" t="s">
        <v>334</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x14ac:dyDescent="0.25">
      <c r="A62" s="161" t="s">
        <v>218</v>
      </c>
      <c r="B62" s="162" t="s">
        <v>173</v>
      </c>
      <c r="C62" s="176" t="s">
        <v>174</v>
      </c>
      <c r="D62" s="163"/>
      <c r="E62" s="164"/>
      <c r="F62" s="165"/>
      <c r="G62" s="165">
        <f>SUMIF(AG63:AG63,"&lt;&gt;NOR",G63:G63)</f>
        <v>0</v>
      </c>
      <c r="H62" s="165"/>
      <c r="I62" s="165">
        <f>SUM(I63:I63)</f>
        <v>0</v>
      </c>
      <c r="J62" s="165"/>
      <c r="K62" s="165">
        <f>SUM(K63:K63)</f>
        <v>0</v>
      </c>
      <c r="L62" s="165"/>
      <c r="M62" s="166">
        <f>SUM(M63:M63)</f>
        <v>0</v>
      </c>
      <c r="N62" s="160"/>
      <c r="O62" s="160">
        <f>SUM(O63:O63)</f>
        <v>0</v>
      </c>
      <c r="P62" s="160"/>
      <c r="Q62" s="160">
        <f>SUM(Q63:Q63)</f>
        <v>0</v>
      </c>
      <c r="R62" s="160"/>
      <c r="S62" s="160"/>
      <c r="T62" s="160"/>
      <c r="U62" s="160"/>
      <c r="V62" s="160">
        <f>SUM(V63:V63)</f>
        <v>0</v>
      </c>
      <c r="W62" s="160"/>
      <c r="X62" s="160"/>
      <c r="AG62" t="s">
        <v>219</v>
      </c>
    </row>
    <row r="63" spans="1:60" ht="20.399999999999999" outlineLevel="1" x14ac:dyDescent="0.25">
      <c r="A63" s="181">
        <v>27</v>
      </c>
      <c r="B63" s="182" t="s">
        <v>1249</v>
      </c>
      <c r="C63" s="188" t="s">
        <v>1250</v>
      </c>
      <c r="D63" s="183" t="s">
        <v>1052</v>
      </c>
      <c r="E63" s="184">
        <v>1</v>
      </c>
      <c r="F63" s="185">
        <f>H63+J63</f>
        <v>0</v>
      </c>
      <c r="G63" s="185">
        <f>ROUND(E63*F63,2)</f>
        <v>0</v>
      </c>
      <c r="H63" s="186"/>
      <c r="I63" s="185">
        <f>ROUND(E63*H63,2)</f>
        <v>0</v>
      </c>
      <c r="J63" s="186"/>
      <c r="K63" s="185">
        <f>ROUND(E63*J63,2)</f>
        <v>0</v>
      </c>
      <c r="L63" s="185">
        <v>15</v>
      </c>
      <c r="M63" s="187">
        <f>G63*(1+L63/100)</f>
        <v>0</v>
      </c>
      <c r="N63" s="159">
        <v>0</v>
      </c>
      <c r="O63" s="159">
        <f>ROUND(E63*N63,2)</f>
        <v>0</v>
      </c>
      <c r="P63" s="159">
        <v>0</v>
      </c>
      <c r="Q63" s="159">
        <f>ROUND(E63*P63,2)</f>
        <v>0</v>
      </c>
      <c r="R63" s="159"/>
      <c r="S63" s="159" t="s">
        <v>267</v>
      </c>
      <c r="T63" s="159" t="s">
        <v>224</v>
      </c>
      <c r="U63" s="159">
        <v>0</v>
      </c>
      <c r="V63" s="159">
        <f>ROUND(E63*U63,2)</f>
        <v>0</v>
      </c>
      <c r="W63" s="159"/>
      <c r="X63" s="159" t="s">
        <v>268</v>
      </c>
      <c r="Y63" s="150"/>
      <c r="Z63" s="150"/>
      <c r="AA63" s="150"/>
      <c r="AB63" s="150"/>
      <c r="AC63" s="150"/>
      <c r="AD63" s="150"/>
      <c r="AE63" s="150"/>
      <c r="AF63" s="150"/>
      <c r="AG63" s="150" t="s">
        <v>332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x14ac:dyDescent="0.25">
      <c r="A64" s="161" t="s">
        <v>218</v>
      </c>
      <c r="B64" s="162" t="s">
        <v>188</v>
      </c>
      <c r="C64" s="176" t="s">
        <v>189</v>
      </c>
      <c r="D64" s="163"/>
      <c r="E64" s="164"/>
      <c r="F64" s="165"/>
      <c r="G64" s="165">
        <f>SUMIF(AG65:AG70,"&lt;&gt;NOR",G65:G70)</f>
        <v>0</v>
      </c>
      <c r="H64" s="165"/>
      <c r="I64" s="165">
        <f>SUM(I65:I70)</f>
        <v>0</v>
      </c>
      <c r="J64" s="165"/>
      <c r="K64" s="165">
        <f>SUM(K65:K70)</f>
        <v>0</v>
      </c>
      <c r="L64" s="165"/>
      <c r="M64" s="166">
        <f>SUM(M65:M70)</f>
        <v>0</v>
      </c>
      <c r="N64" s="160"/>
      <c r="O64" s="160">
        <f>SUM(O65:O70)</f>
        <v>0</v>
      </c>
      <c r="P64" s="160"/>
      <c r="Q64" s="160">
        <f>SUM(Q65:Q70)</f>
        <v>0</v>
      </c>
      <c r="R64" s="160"/>
      <c r="S64" s="160"/>
      <c r="T64" s="160"/>
      <c r="U64" s="160"/>
      <c r="V64" s="160">
        <f>SUM(V65:V70)</f>
        <v>2.17</v>
      </c>
      <c r="W64" s="160"/>
      <c r="X64" s="160"/>
      <c r="AG64" t="s">
        <v>219</v>
      </c>
    </row>
    <row r="65" spans="1:60" outlineLevel="1" x14ac:dyDescent="0.25">
      <c r="A65" s="167">
        <v>28</v>
      </c>
      <c r="B65" s="168" t="s">
        <v>1208</v>
      </c>
      <c r="C65" s="177" t="s">
        <v>1209</v>
      </c>
      <c r="D65" s="169" t="s">
        <v>342</v>
      </c>
      <c r="E65" s="170">
        <v>1.4159999999999999</v>
      </c>
      <c r="F65" s="171">
        <f>H65+J65</f>
        <v>0</v>
      </c>
      <c r="G65" s="171">
        <f>ROUND(E65*F65,2)</f>
        <v>0</v>
      </c>
      <c r="H65" s="172"/>
      <c r="I65" s="171">
        <f>ROUND(E65*H65,2)</f>
        <v>0</v>
      </c>
      <c r="J65" s="172"/>
      <c r="K65" s="171">
        <f>ROUND(E65*J65,2)</f>
        <v>0</v>
      </c>
      <c r="L65" s="171">
        <v>15</v>
      </c>
      <c r="M65" s="173">
        <f>G65*(1+L65/100)</f>
        <v>0</v>
      </c>
      <c r="N65" s="159">
        <v>0</v>
      </c>
      <c r="O65" s="159">
        <f>ROUND(E65*N65,2)</f>
        <v>0</v>
      </c>
      <c r="P65" s="159">
        <v>0</v>
      </c>
      <c r="Q65" s="159">
        <f>ROUND(E65*P65,2)</f>
        <v>0</v>
      </c>
      <c r="R65" s="159"/>
      <c r="S65" s="159" t="s">
        <v>223</v>
      </c>
      <c r="T65" s="159" t="s">
        <v>224</v>
      </c>
      <c r="U65" s="159">
        <v>0.49</v>
      </c>
      <c r="V65" s="159">
        <f>ROUND(E65*U65,2)</f>
        <v>0.69</v>
      </c>
      <c r="W65" s="159"/>
      <c r="X65" s="159" t="s">
        <v>268</v>
      </c>
      <c r="Y65" s="150"/>
      <c r="Z65" s="150"/>
      <c r="AA65" s="150"/>
      <c r="AB65" s="150"/>
      <c r="AC65" s="150"/>
      <c r="AD65" s="150"/>
      <c r="AE65" s="150"/>
      <c r="AF65" s="150"/>
      <c r="AG65" s="150" t="s">
        <v>1205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57"/>
      <c r="B66" s="158"/>
      <c r="C66" s="287" t="s">
        <v>1210</v>
      </c>
      <c r="D66" s="288"/>
      <c r="E66" s="288"/>
      <c r="F66" s="288"/>
      <c r="G66" s="288"/>
      <c r="H66" s="159"/>
      <c r="I66" s="159"/>
      <c r="J66" s="159"/>
      <c r="K66" s="159"/>
      <c r="L66" s="159"/>
      <c r="M66" s="159"/>
      <c r="N66" s="159"/>
      <c r="O66" s="159"/>
      <c r="P66" s="159"/>
      <c r="Q66" s="159"/>
      <c r="R66" s="159"/>
      <c r="S66" s="159"/>
      <c r="T66" s="159"/>
      <c r="U66" s="159"/>
      <c r="V66" s="159"/>
      <c r="W66" s="159"/>
      <c r="X66" s="159"/>
      <c r="Y66" s="150"/>
      <c r="Z66" s="150"/>
      <c r="AA66" s="150"/>
      <c r="AB66" s="150"/>
      <c r="AC66" s="150"/>
      <c r="AD66" s="150"/>
      <c r="AE66" s="150"/>
      <c r="AF66" s="150"/>
      <c r="AG66" s="150" t="s">
        <v>228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81">
        <v>29</v>
      </c>
      <c r="B67" s="182" t="s">
        <v>1211</v>
      </c>
      <c r="C67" s="188" t="s">
        <v>1212</v>
      </c>
      <c r="D67" s="183" t="s">
        <v>342</v>
      </c>
      <c r="E67" s="184">
        <v>19.824000000000002</v>
      </c>
      <c r="F67" s="185">
        <f>H67+J67</f>
        <v>0</v>
      </c>
      <c r="G67" s="185">
        <f>ROUND(E67*F67,2)</f>
        <v>0</v>
      </c>
      <c r="H67" s="186"/>
      <c r="I67" s="185">
        <f>ROUND(E67*H67,2)</f>
        <v>0</v>
      </c>
      <c r="J67" s="186"/>
      <c r="K67" s="185">
        <f>ROUND(E67*J67,2)</f>
        <v>0</v>
      </c>
      <c r="L67" s="185">
        <v>15</v>
      </c>
      <c r="M67" s="187">
        <f>G67*(1+L67/100)</f>
        <v>0</v>
      </c>
      <c r="N67" s="159">
        <v>0</v>
      </c>
      <c r="O67" s="159">
        <f>ROUND(E67*N67,2)</f>
        <v>0</v>
      </c>
      <c r="P67" s="159">
        <v>0</v>
      </c>
      <c r="Q67" s="159">
        <f>ROUND(E67*P67,2)</f>
        <v>0</v>
      </c>
      <c r="R67" s="159"/>
      <c r="S67" s="159" t="s">
        <v>223</v>
      </c>
      <c r="T67" s="159" t="s">
        <v>224</v>
      </c>
      <c r="U67" s="159">
        <v>0</v>
      </c>
      <c r="V67" s="159">
        <f>ROUND(E67*U67,2)</f>
        <v>0</v>
      </c>
      <c r="W67" s="159"/>
      <c r="X67" s="159" t="s">
        <v>268</v>
      </c>
      <c r="Y67" s="150"/>
      <c r="Z67" s="150"/>
      <c r="AA67" s="150"/>
      <c r="AB67" s="150"/>
      <c r="AC67" s="150"/>
      <c r="AD67" s="150"/>
      <c r="AE67" s="150"/>
      <c r="AF67" s="150"/>
      <c r="AG67" s="150" t="s">
        <v>1205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81">
        <v>30</v>
      </c>
      <c r="B68" s="182" t="s">
        <v>1213</v>
      </c>
      <c r="C68" s="188" t="s">
        <v>1214</v>
      </c>
      <c r="D68" s="183" t="s">
        <v>342</v>
      </c>
      <c r="E68" s="184">
        <v>1.4159999999999999</v>
      </c>
      <c r="F68" s="185">
        <f>H68+J68</f>
        <v>0</v>
      </c>
      <c r="G68" s="185">
        <f>ROUND(E68*F68,2)</f>
        <v>0</v>
      </c>
      <c r="H68" s="186"/>
      <c r="I68" s="185">
        <f>ROUND(E68*H68,2)</f>
        <v>0</v>
      </c>
      <c r="J68" s="186"/>
      <c r="K68" s="185">
        <f>ROUND(E68*J68,2)</f>
        <v>0</v>
      </c>
      <c r="L68" s="185">
        <v>15</v>
      </c>
      <c r="M68" s="187">
        <f>G68*(1+L68/100)</f>
        <v>0</v>
      </c>
      <c r="N68" s="159">
        <v>0</v>
      </c>
      <c r="O68" s="159">
        <f>ROUND(E68*N68,2)</f>
        <v>0</v>
      </c>
      <c r="P68" s="159">
        <v>0</v>
      </c>
      <c r="Q68" s="159">
        <f>ROUND(E68*P68,2)</f>
        <v>0</v>
      </c>
      <c r="R68" s="159"/>
      <c r="S68" s="159" t="s">
        <v>223</v>
      </c>
      <c r="T68" s="159" t="s">
        <v>224</v>
      </c>
      <c r="U68" s="159">
        <v>0.94199999999999995</v>
      </c>
      <c r="V68" s="159">
        <f>ROUND(E68*U68,2)</f>
        <v>1.33</v>
      </c>
      <c r="W68" s="159"/>
      <c r="X68" s="159" t="s">
        <v>268</v>
      </c>
      <c r="Y68" s="150"/>
      <c r="Z68" s="150"/>
      <c r="AA68" s="150"/>
      <c r="AB68" s="150"/>
      <c r="AC68" s="150"/>
      <c r="AD68" s="150"/>
      <c r="AE68" s="150"/>
      <c r="AF68" s="150"/>
      <c r="AG68" s="150" t="s">
        <v>1205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81">
        <v>31</v>
      </c>
      <c r="B69" s="182" t="s">
        <v>1215</v>
      </c>
      <c r="C69" s="188" t="s">
        <v>1216</v>
      </c>
      <c r="D69" s="183" t="s">
        <v>342</v>
      </c>
      <c r="E69" s="184">
        <v>1.4159999999999999</v>
      </c>
      <c r="F69" s="185">
        <f>H69+J69</f>
        <v>0</v>
      </c>
      <c r="G69" s="185">
        <f>ROUND(E69*F69,2)</f>
        <v>0</v>
      </c>
      <c r="H69" s="186"/>
      <c r="I69" s="185">
        <f>ROUND(E69*H69,2)</f>
        <v>0</v>
      </c>
      <c r="J69" s="186"/>
      <c r="K69" s="185">
        <f>ROUND(E69*J69,2)</f>
        <v>0</v>
      </c>
      <c r="L69" s="185">
        <v>15</v>
      </c>
      <c r="M69" s="187">
        <f>G69*(1+L69/100)</f>
        <v>0</v>
      </c>
      <c r="N69" s="159">
        <v>0</v>
      </c>
      <c r="O69" s="159">
        <f>ROUND(E69*N69,2)</f>
        <v>0</v>
      </c>
      <c r="P69" s="159">
        <v>0</v>
      </c>
      <c r="Q69" s="159">
        <f>ROUND(E69*P69,2)</f>
        <v>0</v>
      </c>
      <c r="R69" s="159"/>
      <c r="S69" s="159" t="s">
        <v>223</v>
      </c>
      <c r="T69" s="159" t="s">
        <v>224</v>
      </c>
      <c r="U69" s="159">
        <v>0.105</v>
      </c>
      <c r="V69" s="159">
        <f>ROUND(E69*U69,2)</f>
        <v>0.15</v>
      </c>
      <c r="W69" s="159"/>
      <c r="X69" s="159" t="s">
        <v>268</v>
      </c>
      <c r="Y69" s="150"/>
      <c r="Z69" s="150"/>
      <c r="AA69" s="150"/>
      <c r="AB69" s="150"/>
      <c r="AC69" s="150"/>
      <c r="AD69" s="150"/>
      <c r="AE69" s="150"/>
      <c r="AF69" s="150"/>
      <c r="AG69" s="150" t="s">
        <v>1205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67">
        <v>32</v>
      </c>
      <c r="B70" s="168" t="s">
        <v>1220</v>
      </c>
      <c r="C70" s="177" t="s">
        <v>1251</v>
      </c>
      <c r="D70" s="169" t="s">
        <v>342</v>
      </c>
      <c r="E70" s="170">
        <v>1.4159999999999999</v>
      </c>
      <c r="F70" s="171">
        <f>H70+J70</f>
        <v>0</v>
      </c>
      <c r="G70" s="171">
        <f>ROUND(E70*F70,2)</f>
        <v>0</v>
      </c>
      <c r="H70" s="172"/>
      <c r="I70" s="171">
        <f>ROUND(E70*H70,2)</f>
        <v>0</v>
      </c>
      <c r="J70" s="172"/>
      <c r="K70" s="171">
        <f>ROUND(E70*J70,2)</f>
        <v>0</v>
      </c>
      <c r="L70" s="171">
        <v>15</v>
      </c>
      <c r="M70" s="173">
        <f>G70*(1+L70/100)</f>
        <v>0</v>
      </c>
      <c r="N70" s="159">
        <v>0</v>
      </c>
      <c r="O70" s="159">
        <f>ROUND(E70*N70,2)</f>
        <v>0</v>
      </c>
      <c r="P70" s="159">
        <v>0</v>
      </c>
      <c r="Q70" s="159">
        <f>ROUND(E70*P70,2)</f>
        <v>0</v>
      </c>
      <c r="R70" s="159"/>
      <c r="S70" s="159" t="s">
        <v>223</v>
      </c>
      <c r="T70" s="159" t="s">
        <v>224</v>
      </c>
      <c r="U70" s="159">
        <v>0</v>
      </c>
      <c r="V70" s="159">
        <f>ROUND(E70*U70,2)</f>
        <v>0</v>
      </c>
      <c r="W70" s="159"/>
      <c r="X70" s="159" t="s">
        <v>268</v>
      </c>
      <c r="Y70" s="150"/>
      <c r="Z70" s="150"/>
      <c r="AA70" s="150"/>
      <c r="AB70" s="150"/>
      <c r="AC70" s="150"/>
      <c r="AD70" s="150"/>
      <c r="AE70" s="150"/>
      <c r="AF70" s="150"/>
      <c r="AG70" s="150" t="s">
        <v>1205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x14ac:dyDescent="0.25">
      <c r="A71" s="3"/>
      <c r="B71" s="4"/>
      <c r="C71" s="178"/>
      <c r="D71" s="6"/>
      <c r="E71" s="3"/>
      <c r="F71" s="3"/>
      <c r="G71" s="3"/>
      <c r="H71" s="3"/>
      <c r="I71" s="3"/>
      <c r="J71" s="3"/>
      <c r="K71" s="3"/>
      <c r="L71" s="3"/>
      <c r="M71" s="3"/>
      <c r="N71" s="3"/>
      <c r="O71" s="3"/>
      <c r="P71" s="3"/>
      <c r="Q71" s="3"/>
      <c r="R71" s="3"/>
      <c r="S71" s="3"/>
      <c r="T71" s="3"/>
      <c r="U71" s="3"/>
      <c r="V71" s="3"/>
      <c r="W71" s="3"/>
      <c r="X71" s="3"/>
      <c r="AE71">
        <v>15</v>
      </c>
      <c r="AF71">
        <v>21</v>
      </c>
      <c r="AG71" t="s">
        <v>205</v>
      </c>
    </row>
    <row r="72" spans="1:60" x14ac:dyDescent="0.25">
      <c r="A72" s="153"/>
      <c r="B72" s="154" t="s">
        <v>31</v>
      </c>
      <c r="C72" s="179"/>
      <c r="D72" s="155"/>
      <c r="E72" s="156"/>
      <c r="F72" s="156"/>
      <c r="G72" s="175">
        <f>G8+G21+G40+G50+G52+G54+G56+G62+G64</f>
        <v>0</v>
      </c>
      <c r="H72" s="3"/>
      <c r="I72" s="3"/>
      <c r="J72" s="3"/>
      <c r="K72" s="3"/>
      <c r="L72" s="3"/>
      <c r="M72" s="3"/>
      <c r="N72" s="3"/>
      <c r="O72" s="3"/>
      <c r="P72" s="3"/>
      <c r="Q72" s="3"/>
      <c r="R72" s="3"/>
      <c r="S72" s="3"/>
      <c r="T72" s="3"/>
      <c r="U72" s="3"/>
      <c r="V72" s="3"/>
      <c r="W72" s="3"/>
      <c r="X72" s="3"/>
      <c r="AE72" s="194">
        <f>SUMIF(L7:L70,AE71,G7:G70)</f>
        <v>0</v>
      </c>
      <c r="AF72">
        <f>SUMIF(L7:L70,AF71,G7:G70)</f>
        <v>0</v>
      </c>
      <c r="AG72" t="s">
        <v>260</v>
      </c>
    </row>
    <row r="73" spans="1:60" x14ac:dyDescent="0.25">
      <c r="A73" s="3"/>
      <c r="B73" s="4"/>
      <c r="C73" s="178"/>
      <c r="D73" s="6"/>
      <c r="E73" s="3"/>
      <c r="F73" s="3"/>
      <c r="G73" s="3"/>
      <c r="H73" s="3"/>
      <c r="I73" s="3"/>
      <c r="J73" s="3"/>
      <c r="K73" s="3"/>
      <c r="L73" s="3"/>
      <c r="M73" s="3"/>
      <c r="N73" s="3"/>
      <c r="O73" s="3"/>
      <c r="P73" s="3"/>
      <c r="Q73" s="3"/>
      <c r="R73" s="3"/>
      <c r="S73" s="3"/>
      <c r="T73" s="3"/>
      <c r="U73" s="3"/>
      <c r="V73" s="3"/>
      <c r="W73" s="3"/>
      <c r="X73" s="3"/>
    </row>
    <row r="74" spans="1:60" x14ac:dyDescent="0.25">
      <c r="A74" s="3"/>
      <c r="B74" s="4"/>
      <c r="C74" s="178"/>
      <c r="D74" s="6"/>
      <c r="E74" s="3"/>
      <c r="F74" s="3"/>
      <c r="G74" s="3"/>
      <c r="H74" s="3"/>
      <c r="I74" s="3"/>
      <c r="J74" s="3"/>
      <c r="K74" s="3"/>
      <c r="L74" s="3"/>
      <c r="M74" s="3"/>
      <c r="N74" s="3"/>
      <c r="O74" s="3"/>
      <c r="P74" s="3"/>
      <c r="Q74" s="3"/>
      <c r="R74" s="3"/>
      <c r="S74" s="3"/>
      <c r="T74" s="3"/>
      <c r="U74" s="3"/>
      <c r="V74" s="3"/>
      <c r="W74" s="3"/>
      <c r="X74" s="3"/>
    </row>
    <row r="75" spans="1:60" x14ac:dyDescent="0.25">
      <c r="A75" s="285" t="s">
        <v>261</v>
      </c>
      <c r="B75" s="285"/>
      <c r="C75" s="286"/>
      <c r="D75" s="6"/>
      <c r="E75" s="3"/>
      <c r="F75" s="3"/>
      <c r="G75" s="3"/>
      <c r="H75" s="3"/>
      <c r="I75" s="3"/>
      <c r="J75" s="3"/>
      <c r="K75" s="3"/>
      <c r="L75" s="3"/>
      <c r="M75" s="3"/>
      <c r="N75" s="3"/>
      <c r="O75" s="3"/>
      <c r="P75" s="3"/>
      <c r="Q75" s="3"/>
      <c r="R75" s="3"/>
      <c r="S75" s="3"/>
      <c r="T75" s="3"/>
      <c r="U75" s="3"/>
      <c r="V75" s="3"/>
      <c r="W75" s="3"/>
      <c r="X75" s="3"/>
    </row>
    <row r="76" spans="1:60" x14ac:dyDescent="0.25">
      <c r="A76" s="289"/>
      <c r="B76" s="290"/>
      <c r="C76" s="291"/>
      <c r="D76" s="290"/>
      <c r="E76" s="290"/>
      <c r="F76" s="290"/>
      <c r="G76" s="292"/>
      <c r="H76" s="3"/>
      <c r="I76" s="3"/>
      <c r="J76" s="3"/>
      <c r="K76" s="3"/>
      <c r="L76" s="3"/>
      <c r="M76" s="3"/>
      <c r="N76" s="3"/>
      <c r="O76" s="3"/>
      <c r="P76" s="3"/>
      <c r="Q76" s="3"/>
      <c r="R76" s="3"/>
      <c r="S76" s="3"/>
      <c r="T76" s="3"/>
      <c r="U76" s="3"/>
      <c r="V76" s="3"/>
      <c r="W76" s="3"/>
      <c r="X76" s="3"/>
      <c r="AG76" t="s">
        <v>262</v>
      </c>
    </row>
    <row r="77" spans="1:60" x14ac:dyDescent="0.25">
      <c r="A77" s="293"/>
      <c r="B77" s="294"/>
      <c r="C77" s="295"/>
      <c r="D77" s="294"/>
      <c r="E77" s="294"/>
      <c r="F77" s="294"/>
      <c r="G77" s="296"/>
      <c r="H77" s="3"/>
      <c r="I77" s="3"/>
      <c r="J77" s="3"/>
      <c r="K77" s="3"/>
      <c r="L77" s="3"/>
      <c r="M77" s="3"/>
      <c r="N77" s="3"/>
      <c r="O77" s="3"/>
      <c r="P77" s="3"/>
      <c r="Q77" s="3"/>
      <c r="R77" s="3"/>
      <c r="S77" s="3"/>
      <c r="T77" s="3"/>
      <c r="U77" s="3"/>
      <c r="V77" s="3"/>
      <c r="W77" s="3"/>
      <c r="X77" s="3"/>
    </row>
    <row r="78" spans="1:60" x14ac:dyDescent="0.25">
      <c r="A78" s="293"/>
      <c r="B78" s="294"/>
      <c r="C78" s="295"/>
      <c r="D78" s="294"/>
      <c r="E78" s="294"/>
      <c r="F78" s="294"/>
      <c r="G78" s="296"/>
      <c r="H78" s="3"/>
      <c r="I78" s="3"/>
      <c r="J78" s="3"/>
      <c r="K78" s="3"/>
      <c r="L78" s="3"/>
      <c r="M78" s="3"/>
      <c r="N78" s="3"/>
      <c r="O78" s="3"/>
      <c r="P78" s="3"/>
      <c r="Q78" s="3"/>
      <c r="R78" s="3"/>
      <c r="S78" s="3"/>
      <c r="T78" s="3"/>
      <c r="U78" s="3"/>
      <c r="V78" s="3"/>
      <c r="W78" s="3"/>
      <c r="X78" s="3"/>
    </row>
    <row r="79" spans="1:60" x14ac:dyDescent="0.25">
      <c r="A79" s="293"/>
      <c r="B79" s="294"/>
      <c r="C79" s="295"/>
      <c r="D79" s="294"/>
      <c r="E79" s="294"/>
      <c r="F79" s="294"/>
      <c r="G79" s="296"/>
      <c r="H79" s="3"/>
      <c r="I79" s="3"/>
      <c r="J79" s="3"/>
      <c r="K79" s="3"/>
      <c r="L79" s="3"/>
      <c r="M79" s="3"/>
      <c r="N79" s="3"/>
      <c r="O79" s="3"/>
      <c r="P79" s="3"/>
      <c r="Q79" s="3"/>
      <c r="R79" s="3"/>
      <c r="S79" s="3"/>
      <c r="T79" s="3"/>
      <c r="U79" s="3"/>
      <c r="V79" s="3"/>
      <c r="W79" s="3"/>
      <c r="X79" s="3"/>
    </row>
    <row r="80" spans="1:60" x14ac:dyDescent="0.25">
      <c r="A80" s="297"/>
      <c r="B80" s="298"/>
      <c r="C80" s="299"/>
      <c r="D80" s="298"/>
      <c r="E80" s="298"/>
      <c r="F80" s="298"/>
      <c r="G80" s="300"/>
      <c r="H80" s="3"/>
      <c r="I80" s="3"/>
      <c r="J80" s="3"/>
      <c r="K80" s="3"/>
      <c r="L80" s="3"/>
      <c r="M80" s="3"/>
      <c r="N80" s="3"/>
      <c r="O80" s="3"/>
      <c r="P80" s="3"/>
      <c r="Q80" s="3"/>
      <c r="R80" s="3"/>
      <c r="S80" s="3"/>
      <c r="T80" s="3"/>
      <c r="U80" s="3"/>
      <c r="V80" s="3"/>
      <c r="W80" s="3"/>
      <c r="X80" s="3"/>
    </row>
    <row r="81" spans="1:33" x14ac:dyDescent="0.25">
      <c r="A81" s="3"/>
      <c r="B81" s="4"/>
      <c r="C81" s="178"/>
      <c r="D81" s="6"/>
      <c r="E81" s="3"/>
      <c r="F81" s="3"/>
      <c r="G81" s="3"/>
      <c r="H81" s="3"/>
      <c r="I81" s="3"/>
      <c r="J81" s="3"/>
      <c r="K81" s="3"/>
      <c r="L81" s="3"/>
      <c r="M81" s="3"/>
      <c r="N81" s="3"/>
      <c r="O81" s="3"/>
      <c r="P81" s="3"/>
      <c r="Q81" s="3"/>
      <c r="R81" s="3"/>
      <c r="S81" s="3"/>
      <c r="T81" s="3"/>
      <c r="U81" s="3"/>
      <c r="V81" s="3"/>
      <c r="W81" s="3"/>
      <c r="X81" s="3"/>
    </row>
    <row r="82" spans="1:33" x14ac:dyDescent="0.25">
      <c r="C82" s="180"/>
      <c r="D82" s="10"/>
      <c r="AG82" t="s">
        <v>263</v>
      </c>
    </row>
    <row r="83" spans="1:33" x14ac:dyDescent="0.25">
      <c r="D83" s="10"/>
    </row>
    <row r="84" spans="1:33" x14ac:dyDescent="0.25">
      <c r="D84" s="10"/>
    </row>
    <row r="85" spans="1:33" x14ac:dyDescent="0.25">
      <c r="D85" s="10"/>
    </row>
    <row r="86" spans="1:33" x14ac:dyDescent="0.25">
      <c r="D86" s="10"/>
    </row>
    <row r="87" spans="1:33" x14ac:dyDescent="0.25">
      <c r="D87" s="10"/>
    </row>
    <row r="88" spans="1:33" x14ac:dyDescent="0.25">
      <c r="D88" s="10"/>
    </row>
    <row r="89" spans="1:33" x14ac:dyDescent="0.25">
      <c r="D89" s="10"/>
    </row>
    <row r="90" spans="1:33" x14ac:dyDescent="0.25">
      <c r="D90" s="10"/>
    </row>
    <row r="91" spans="1:33" x14ac:dyDescent="0.25">
      <c r="D91" s="10"/>
    </row>
    <row r="92" spans="1:33" x14ac:dyDescent="0.25">
      <c r="D92" s="10"/>
    </row>
    <row r="93" spans="1:33" x14ac:dyDescent="0.25">
      <c r="D93" s="10"/>
    </row>
    <row r="94" spans="1:33" x14ac:dyDescent="0.25">
      <c r="D94" s="10"/>
    </row>
    <row r="95" spans="1:33" x14ac:dyDescent="0.25">
      <c r="D95" s="10"/>
    </row>
    <row r="96" spans="1:33" x14ac:dyDescent="0.25">
      <c r="D96" s="10"/>
    </row>
    <row r="97" spans="4:4" customFormat="1" x14ac:dyDescent="0.25">
      <c r="D97" s="10"/>
    </row>
    <row r="98" spans="4:4" customFormat="1" x14ac:dyDescent="0.25">
      <c r="D98" s="10"/>
    </row>
    <row r="99" spans="4:4" customFormat="1" x14ac:dyDescent="0.25">
      <c r="D99" s="10"/>
    </row>
    <row r="100" spans="4:4" customFormat="1" x14ac:dyDescent="0.25">
      <c r="D100" s="10"/>
    </row>
    <row r="101" spans="4:4" customFormat="1" x14ac:dyDescent="0.25">
      <c r="D101" s="10"/>
    </row>
    <row r="102" spans="4:4" customFormat="1" x14ac:dyDescent="0.25">
      <c r="D102" s="10"/>
    </row>
    <row r="103" spans="4:4" customFormat="1" x14ac:dyDescent="0.25">
      <c r="D103" s="10"/>
    </row>
    <row r="104" spans="4:4" customFormat="1" x14ac:dyDescent="0.25">
      <c r="D104" s="10"/>
    </row>
    <row r="105" spans="4:4" customFormat="1" x14ac:dyDescent="0.25">
      <c r="D105" s="10"/>
    </row>
    <row r="106" spans="4:4" customFormat="1" x14ac:dyDescent="0.25">
      <c r="D106" s="10"/>
    </row>
    <row r="107" spans="4:4" customFormat="1" x14ac:dyDescent="0.25">
      <c r="D107" s="10"/>
    </row>
    <row r="108" spans="4:4" customFormat="1" x14ac:dyDescent="0.25">
      <c r="D108" s="10"/>
    </row>
    <row r="109" spans="4:4" customFormat="1" x14ac:dyDescent="0.25">
      <c r="D109" s="10"/>
    </row>
    <row r="110" spans="4:4" customFormat="1" x14ac:dyDescent="0.25">
      <c r="D110" s="10"/>
    </row>
    <row r="111" spans="4:4" customFormat="1" x14ac:dyDescent="0.25">
      <c r="D111" s="10"/>
    </row>
    <row r="112" spans="4:4" customFormat="1" x14ac:dyDescent="0.25">
      <c r="D112" s="10"/>
    </row>
    <row r="113" spans="4:4" customFormat="1" x14ac:dyDescent="0.25">
      <c r="D113" s="10"/>
    </row>
    <row r="114" spans="4:4" customFormat="1" x14ac:dyDescent="0.25">
      <c r="D114" s="10"/>
    </row>
    <row r="115" spans="4:4" customFormat="1" x14ac:dyDescent="0.25">
      <c r="D115" s="10"/>
    </row>
    <row r="116" spans="4:4" customFormat="1" x14ac:dyDescent="0.25">
      <c r="D116" s="10"/>
    </row>
    <row r="117" spans="4:4" customFormat="1" x14ac:dyDescent="0.25">
      <c r="D117" s="10"/>
    </row>
    <row r="118" spans="4:4" customFormat="1" x14ac:dyDescent="0.25">
      <c r="D118" s="10"/>
    </row>
    <row r="119" spans="4:4" customFormat="1" x14ac:dyDescent="0.25">
      <c r="D119" s="10"/>
    </row>
    <row r="120" spans="4:4" customFormat="1" x14ac:dyDescent="0.25">
      <c r="D120" s="10"/>
    </row>
    <row r="121" spans="4:4" customFormat="1" x14ac:dyDescent="0.25">
      <c r="D121" s="10"/>
    </row>
    <row r="122" spans="4:4" customFormat="1" x14ac:dyDescent="0.25">
      <c r="D122" s="10"/>
    </row>
    <row r="123" spans="4:4" customFormat="1" x14ac:dyDescent="0.25">
      <c r="D123" s="10"/>
    </row>
    <row r="124" spans="4:4" customFormat="1" x14ac:dyDescent="0.25">
      <c r="D124" s="10"/>
    </row>
    <row r="125" spans="4:4" customFormat="1" x14ac:dyDescent="0.25">
      <c r="D125" s="10"/>
    </row>
    <row r="126" spans="4:4" customFormat="1" x14ac:dyDescent="0.25">
      <c r="D126" s="10"/>
    </row>
    <row r="127" spans="4:4" customFormat="1" x14ac:dyDescent="0.25">
      <c r="D127" s="10"/>
    </row>
    <row r="128" spans="4:4" customFormat="1" x14ac:dyDescent="0.25">
      <c r="D128" s="10"/>
    </row>
    <row r="129" spans="4:4" customFormat="1" x14ac:dyDescent="0.25">
      <c r="D129" s="10"/>
    </row>
    <row r="130" spans="4:4" customFormat="1" x14ac:dyDescent="0.25">
      <c r="D130" s="10"/>
    </row>
    <row r="131" spans="4:4" customFormat="1" x14ac:dyDescent="0.25">
      <c r="D131" s="10"/>
    </row>
    <row r="132" spans="4:4" customFormat="1" x14ac:dyDescent="0.25">
      <c r="D132" s="10"/>
    </row>
    <row r="133" spans="4:4" customFormat="1" x14ac:dyDescent="0.25">
      <c r="D133" s="10"/>
    </row>
    <row r="134" spans="4:4" customFormat="1" x14ac:dyDescent="0.25">
      <c r="D134" s="10"/>
    </row>
    <row r="135" spans="4:4" customFormat="1" x14ac:dyDescent="0.25">
      <c r="D135" s="10"/>
    </row>
    <row r="136" spans="4:4" customFormat="1" x14ac:dyDescent="0.25">
      <c r="D136" s="10"/>
    </row>
    <row r="137" spans="4:4" customFormat="1" x14ac:dyDescent="0.25">
      <c r="D137" s="10"/>
    </row>
    <row r="138" spans="4:4" customFormat="1" x14ac:dyDescent="0.25">
      <c r="D138" s="10"/>
    </row>
    <row r="139" spans="4:4" customFormat="1" x14ac:dyDescent="0.25">
      <c r="D139" s="10"/>
    </row>
    <row r="140" spans="4:4" customFormat="1" x14ac:dyDescent="0.25">
      <c r="D140" s="10"/>
    </row>
    <row r="141" spans="4:4" customFormat="1" x14ac:dyDescent="0.25">
      <c r="D141" s="10"/>
    </row>
    <row r="142" spans="4:4" customFormat="1" x14ac:dyDescent="0.25">
      <c r="D142" s="10"/>
    </row>
    <row r="143" spans="4:4" customFormat="1" x14ac:dyDescent="0.25">
      <c r="D143" s="10"/>
    </row>
    <row r="144" spans="4:4" customFormat="1" x14ac:dyDescent="0.25">
      <c r="D144" s="10"/>
    </row>
    <row r="145" spans="4:4" customFormat="1" x14ac:dyDescent="0.25">
      <c r="D145" s="10"/>
    </row>
    <row r="146" spans="4:4" customFormat="1" x14ac:dyDescent="0.25">
      <c r="D146" s="10"/>
    </row>
    <row r="147" spans="4:4" customFormat="1" x14ac:dyDescent="0.25">
      <c r="D147" s="10"/>
    </row>
    <row r="148" spans="4:4" customFormat="1" x14ac:dyDescent="0.25">
      <c r="D148" s="10"/>
    </row>
    <row r="149" spans="4:4" customFormat="1" x14ac:dyDescent="0.25">
      <c r="D149" s="10"/>
    </row>
    <row r="150" spans="4:4" customFormat="1" x14ac:dyDescent="0.25">
      <c r="D150" s="10"/>
    </row>
    <row r="151" spans="4:4" customFormat="1" x14ac:dyDescent="0.25">
      <c r="D151" s="10"/>
    </row>
    <row r="152" spans="4:4" customFormat="1" x14ac:dyDescent="0.25">
      <c r="D152" s="10"/>
    </row>
    <row r="153" spans="4:4" customFormat="1" x14ac:dyDescent="0.25">
      <c r="D153" s="10"/>
    </row>
    <row r="154" spans="4:4" customFormat="1" x14ac:dyDescent="0.25">
      <c r="D154" s="10"/>
    </row>
    <row r="155" spans="4:4" customFormat="1" x14ac:dyDescent="0.25">
      <c r="D155" s="10"/>
    </row>
    <row r="156" spans="4:4" customFormat="1" x14ac:dyDescent="0.25">
      <c r="D156" s="10"/>
    </row>
    <row r="157" spans="4:4" customFormat="1" x14ac:dyDescent="0.25">
      <c r="D157" s="10"/>
    </row>
    <row r="158" spans="4:4" customFormat="1" x14ac:dyDescent="0.25">
      <c r="D158" s="10"/>
    </row>
    <row r="159" spans="4:4" customFormat="1" x14ac:dyDescent="0.25">
      <c r="D159" s="10"/>
    </row>
    <row r="160" spans="4:4" customFormat="1" x14ac:dyDescent="0.25">
      <c r="D160" s="10"/>
    </row>
    <row r="161" spans="4:4" customFormat="1" x14ac:dyDescent="0.25">
      <c r="D161" s="10"/>
    </row>
    <row r="162" spans="4:4" customFormat="1" x14ac:dyDescent="0.25">
      <c r="D162" s="10"/>
    </row>
    <row r="163" spans="4:4" customFormat="1" x14ac:dyDescent="0.25">
      <c r="D163" s="10"/>
    </row>
    <row r="164" spans="4:4" customFormat="1" x14ac:dyDescent="0.25">
      <c r="D164" s="10"/>
    </row>
    <row r="165" spans="4:4" customFormat="1" x14ac:dyDescent="0.25">
      <c r="D165" s="10"/>
    </row>
    <row r="166" spans="4:4" customFormat="1" x14ac:dyDescent="0.25">
      <c r="D166" s="10"/>
    </row>
    <row r="167" spans="4:4" customFormat="1" x14ac:dyDescent="0.25">
      <c r="D167" s="10"/>
    </row>
    <row r="168" spans="4:4" customFormat="1" x14ac:dyDescent="0.25">
      <c r="D168" s="10"/>
    </row>
    <row r="169" spans="4:4" customFormat="1" x14ac:dyDescent="0.25">
      <c r="D169" s="10"/>
    </row>
    <row r="170" spans="4:4" customFormat="1" x14ac:dyDescent="0.25">
      <c r="D170" s="10"/>
    </row>
    <row r="171" spans="4:4" customFormat="1" x14ac:dyDescent="0.25">
      <c r="D171" s="10"/>
    </row>
    <row r="172" spans="4:4" customFormat="1" x14ac:dyDescent="0.25">
      <c r="D172" s="10"/>
    </row>
    <row r="173" spans="4:4" customFormat="1" x14ac:dyDescent="0.25">
      <c r="D173" s="10"/>
    </row>
    <row r="174" spans="4:4" customFormat="1" x14ac:dyDescent="0.25">
      <c r="D174" s="10"/>
    </row>
    <row r="175" spans="4:4" customFormat="1" x14ac:dyDescent="0.25">
      <c r="D175" s="10"/>
    </row>
    <row r="176" spans="4:4" customFormat="1" x14ac:dyDescent="0.25">
      <c r="D176" s="10"/>
    </row>
    <row r="177" spans="4:4" customFormat="1" x14ac:dyDescent="0.25">
      <c r="D177" s="10"/>
    </row>
    <row r="178" spans="4:4" customFormat="1" x14ac:dyDescent="0.25">
      <c r="D178" s="10"/>
    </row>
    <row r="179" spans="4:4" customFormat="1" x14ac:dyDescent="0.25">
      <c r="D179" s="10"/>
    </row>
    <row r="180" spans="4:4" customFormat="1" x14ac:dyDescent="0.25">
      <c r="D180" s="10"/>
    </row>
    <row r="181" spans="4:4" customFormat="1" x14ac:dyDescent="0.25">
      <c r="D181" s="10"/>
    </row>
    <row r="182" spans="4:4" customFormat="1" x14ac:dyDescent="0.25">
      <c r="D182" s="10"/>
    </row>
    <row r="183" spans="4:4" customFormat="1" x14ac:dyDescent="0.25">
      <c r="D183" s="10"/>
    </row>
    <row r="184" spans="4:4" customFormat="1" x14ac:dyDescent="0.25">
      <c r="D184" s="10"/>
    </row>
    <row r="185" spans="4:4" customFormat="1" x14ac:dyDescent="0.25">
      <c r="D185" s="10"/>
    </row>
    <row r="186" spans="4:4" customFormat="1" x14ac:dyDescent="0.25">
      <c r="D186" s="10"/>
    </row>
    <row r="187" spans="4:4" customFormat="1" x14ac:dyDescent="0.25">
      <c r="D187" s="10"/>
    </row>
    <row r="188" spans="4:4" customFormat="1" x14ac:dyDescent="0.25">
      <c r="D188" s="10"/>
    </row>
    <row r="189" spans="4:4" customFormat="1" x14ac:dyDescent="0.25">
      <c r="D189" s="10"/>
    </row>
    <row r="190" spans="4:4" customFormat="1" x14ac:dyDescent="0.25">
      <c r="D190" s="10"/>
    </row>
    <row r="191" spans="4:4" customFormat="1" x14ac:dyDescent="0.25">
      <c r="D191" s="10"/>
    </row>
    <row r="192" spans="4:4" customFormat="1" x14ac:dyDescent="0.25">
      <c r="D192" s="10"/>
    </row>
    <row r="193" spans="4:4" customFormat="1" x14ac:dyDescent="0.25">
      <c r="D193" s="10"/>
    </row>
    <row r="194" spans="4:4" customFormat="1" x14ac:dyDescent="0.25">
      <c r="D194" s="10"/>
    </row>
    <row r="195" spans="4:4" customFormat="1" x14ac:dyDescent="0.25">
      <c r="D195" s="10"/>
    </row>
    <row r="196" spans="4:4" customFormat="1" x14ac:dyDescent="0.25">
      <c r="D196" s="10"/>
    </row>
    <row r="197" spans="4:4" customFormat="1" x14ac:dyDescent="0.25">
      <c r="D197" s="10"/>
    </row>
    <row r="198" spans="4:4" customFormat="1" x14ac:dyDescent="0.25">
      <c r="D198" s="10"/>
    </row>
    <row r="199" spans="4:4" customFormat="1" x14ac:dyDescent="0.25">
      <c r="D199" s="10"/>
    </row>
    <row r="200" spans="4:4" customFormat="1" x14ac:dyDescent="0.25">
      <c r="D200" s="10"/>
    </row>
    <row r="201" spans="4:4" customFormat="1" x14ac:dyDescent="0.25">
      <c r="D201" s="10"/>
    </row>
    <row r="202" spans="4:4" customFormat="1" x14ac:dyDescent="0.25">
      <c r="D202" s="10"/>
    </row>
    <row r="203" spans="4:4" customFormat="1" x14ac:dyDescent="0.25">
      <c r="D203" s="10"/>
    </row>
    <row r="204" spans="4:4" customFormat="1" x14ac:dyDescent="0.25">
      <c r="D204" s="10"/>
    </row>
    <row r="205" spans="4:4" customFormat="1" x14ac:dyDescent="0.25">
      <c r="D205" s="10"/>
    </row>
    <row r="206" spans="4:4" customFormat="1" x14ac:dyDescent="0.25">
      <c r="D206" s="10"/>
    </row>
    <row r="207" spans="4:4" customFormat="1" x14ac:dyDescent="0.25">
      <c r="D207" s="10"/>
    </row>
    <row r="208" spans="4:4" customFormat="1" x14ac:dyDescent="0.25">
      <c r="D208" s="10"/>
    </row>
    <row r="209" spans="4:4" customFormat="1" x14ac:dyDescent="0.25">
      <c r="D209" s="10"/>
    </row>
    <row r="210" spans="4:4" customFormat="1" x14ac:dyDescent="0.25">
      <c r="D210" s="10"/>
    </row>
    <row r="211" spans="4:4" customFormat="1" x14ac:dyDescent="0.25">
      <c r="D211" s="10"/>
    </row>
    <row r="212" spans="4:4" customFormat="1" x14ac:dyDescent="0.25">
      <c r="D212" s="10"/>
    </row>
    <row r="213" spans="4:4" customFormat="1" x14ac:dyDescent="0.25">
      <c r="D213" s="10"/>
    </row>
    <row r="214" spans="4:4" customFormat="1" x14ac:dyDescent="0.25">
      <c r="D214" s="10"/>
    </row>
    <row r="215" spans="4:4" customFormat="1" x14ac:dyDescent="0.25">
      <c r="D215" s="10"/>
    </row>
    <row r="216" spans="4:4" customFormat="1" x14ac:dyDescent="0.25">
      <c r="D216" s="10"/>
    </row>
    <row r="217" spans="4:4" customFormat="1" x14ac:dyDescent="0.25">
      <c r="D217" s="10"/>
    </row>
    <row r="218" spans="4:4" customFormat="1" x14ac:dyDescent="0.25">
      <c r="D218" s="10"/>
    </row>
    <row r="219" spans="4:4" customFormat="1" x14ac:dyDescent="0.25">
      <c r="D219" s="10"/>
    </row>
    <row r="220" spans="4:4" customFormat="1" x14ac:dyDescent="0.25">
      <c r="D220" s="10"/>
    </row>
    <row r="221" spans="4:4" customFormat="1" x14ac:dyDescent="0.25">
      <c r="D221" s="10"/>
    </row>
    <row r="222" spans="4:4" customFormat="1" x14ac:dyDescent="0.25">
      <c r="D222" s="10"/>
    </row>
    <row r="223" spans="4:4" customFormat="1" x14ac:dyDescent="0.25">
      <c r="D223" s="10"/>
    </row>
    <row r="224" spans="4:4" customFormat="1" x14ac:dyDescent="0.25">
      <c r="D224" s="10"/>
    </row>
    <row r="225" spans="4:4" customFormat="1" x14ac:dyDescent="0.25">
      <c r="D225" s="10"/>
    </row>
    <row r="226" spans="4:4" customFormat="1" x14ac:dyDescent="0.25">
      <c r="D226" s="10"/>
    </row>
    <row r="227" spans="4:4" customFormat="1" x14ac:dyDescent="0.25">
      <c r="D227" s="10"/>
    </row>
    <row r="228" spans="4:4" customFormat="1" x14ac:dyDescent="0.25">
      <c r="D228" s="10"/>
    </row>
    <row r="229" spans="4:4" customFormat="1" x14ac:dyDescent="0.25">
      <c r="D229" s="10"/>
    </row>
    <row r="230" spans="4:4" customFormat="1" x14ac:dyDescent="0.25">
      <c r="D230" s="10"/>
    </row>
    <row r="231" spans="4:4" customFormat="1" x14ac:dyDescent="0.25">
      <c r="D231" s="10"/>
    </row>
    <row r="232" spans="4:4" customFormat="1" x14ac:dyDescent="0.25">
      <c r="D232" s="10"/>
    </row>
    <row r="233" spans="4:4" customFormat="1" x14ac:dyDescent="0.25">
      <c r="D233" s="10"/>
    </row>
    <row r="234" spans="4:4" customFormat="1" x14ac:dyDescent="0.25">
      <c r="D234" s="10"/>
    </row>
    <row r="235" spans="4:4" customFormat="1" x14ac:dyDescent="0.25">
      <c r="D235" s="10"/>
    </row>
    <row r="236" spans="4:4" customFormat="1" x14ac:dyDescent="0.25">
      <c r="D236" s="10"/>
    </row>
    <row r="237" spans="4:4" customFormat="1" x14ac:dyDescent="0.25">
      <c r="D237" s="10"/>
    </row>
    <row r="238" spans="4:4" customFormat="1" x14ac:dyDescent="0.25">
      <c r="D238" s="10"/>
    </row>
    <row r="239" spans="4:4" customFormat="1" x14ac:dyDescent="0.25">
      <c r="D239" s="10"/>
    </row>
    <row r="240" spans="4:4" customFormat="1" x14ac:dyDescent="0.25">
      <c r="D240" s="10"/>
    </row>
    <row r="241" spans="4:4" customFormat="1" x14ac:dyDescent="0.25">
      <c r="D241" s="10"/>
    </row>
    <row r="242" spans="4:4" customFormat="1" x14ac:dyDescent="0.25">
      <c r="D242" s="10"/>
    </row>
    <row r="243" spans="4:4" customFormat="1" x14ac:dyDescent="0.25">
      <c r="D243" s="10"/>
    </row>
    <row r="244" spans="4:4" customFormat="1" x14ac:dyDescent="0.25">
      <c r="D244" s="10"/>
    </row>
    <row r="245" spans="4:4" customFormat="1" x14ac:dyDescent="0.25">
      <c r="D245" s="10"/>
    </row>
    <row r="246" spans="4:4" customFormat="1" x14ac:dyDescent="0.25">
      <c r="D246" s="10"/>
    </row>
    <row r="247" spans="4:4" customFormat="1" x14ac:dyDescent="0.25">
      <c r="D247" s="10"/>
    </row>
    <row r="248" spans="4:4" customFormat="1" x14ac:dyDescent="0.25">
      <c r="D248" s="10"/>
    </row>
    <row r="249" spans="4:4" customFormat="1" x14ac:dyDescent="0.25">
      <c r="D249" s="10"/>
    </row>
    <row r="250" spans="4:4" customFormat="1" x14ac:dyDescent="0.25">
      <c r="D250" s="10"/>
    </row>
    <row r="251" spans="4:4" customFormat="1" x14ac:dyDescent="0.25">
      <c r="D251" s="10"/>
    </row>
    <row r="252" spans="4:4" customFormat="1" x14ac:dyDescent="0.25">
      <c r="D252" s="10"/>
    </row>
    <row r="253" spans="4:4" customFormat="1" x14ac:dyDescent="0.25">
      <c r="D253" s="10"/>
    </row>
    <row r="254" spans="4:4" customFormat="1" x14ac:dyDescent="0.25">
      <c r="D254" s="10"/>
    </row>
    <row r="255" spans="4:4" customFormat="1" x14ac:dyDescent="0.25">
      <c r="D255" s="10"/>
    </row>
    <row r="256" spans="4:4" customFormat="1" x14ac:dyDescent="0.25">
      <c r="D256" s="10"/>
    </row>
    <row r="257" spans="4:4" customFormat="1" x14ac:dyDescent="0.25">
      <c r="D257" s="10"/>
    </row>
    <row r="258" spans="4:4" customFormat="1" x14ac:dyDescent="0.25">
      <c r="D258" s="10"/>
    </row>
    <row r="259" spans="4:4" customFormat="1" x14ac:dyDescent="0.25">
      <c r="D259" s="10"/>
    </row>
    <row r="260" spans="4:4" customFormat="1" x14ac:dyDescent="0.25">
      <c r="D260" s="10"/>
    </row>
    <row r="261" spans="4:4" customFormat="1" x14ac:dyDescent="0.25">
      <c r="D261" s="10"/>
    </row>
    <row r="262" spans="4:4" customFormat="1" x14ac:dyDescent="0.25">
      <c r="D262" s="10"/>
    </row>
    <row r="263" spans="4:4" customFormat="1" x14ac:dyDescent="0.25">
      <c r="D263" s="10"/>
    </row>
    <row r="264" spans="4:4" customFormat="1" x14ac:dyDescent="0.25">
      <c r="D264" s="10"/>
    </row>
    <row r="265" spans="4:4" customFormat="1" x14ac:dyDescent="0.25">
      <c r="D265" s="10"/>
    </row>
    <row r="266" spans="4:4" customFormat="1" x14ac:dyDescent="0.25">
      <c r="D266" s="10"/>
    </row>
    <row r="267" spans="4:4" customFormat="1" x14ac:dyDescent="0.25">
      <c r="D267" s="10"/>
    </row>
    <row r="268" spans="4:4" customFormat="1" x14ac:dyDescent="0.25">
      <c r="D268" s="10"/>
    </row>
    <row r="269" spans="4:4" customFormat="1" x14ac:dyDescent="0.25">
      <c r="D269" s="10"/>
    </row>
    <row r="270" spans="4:4" customFormat="1" x14ac:dyDescent="0.25">
      <c r="D270" s="10"/>
    </row>
    <row r="271" spans="4:4" customFormat="1" x14ac:dyDescent="0.25">
      <c r="D271" s="10"/>
    </row>
    <row r="272" spans="4:4" customFormat="1" x14ac:dyDescent="0.25">
      <c r="D272" s="10"/>
    </row>
    <row r="273" spans="4:4" customFormat="1" x14ac:dyDescent="0.25">
      <c r="D273" s="10"/>
    </row>
    <row r="274" spans="4:4" customFormat="1" x14ac:dyDescent="0.25">
      <c r="D274" s="10"/>
    </row>
    <row r="275" spans="4:4" customFormat="1" x14ac:dyDescent="0.25">
      <c r="D275" s="10"/>
    </row>
    <row r="276" spans="4:4" customFormat="1" x14ac:dyDescent="0.25">
      <c r="D276" s="10"/>
    </row>
    <row r="277" spans="4:4" customFormat="1" x14ac:dyDescent="0.25">
      <c r="D277" s="10"/>
    </row>
    <row r="278" spans="4:4" customFormat="1" x14ac:dyDescent="0.25">
      <c r="D278" s="10"/>
    </row>
    <row r="279" spans="4:4" customFormat="1" x14ac:dyDescent="0.25">
      <c r="D279" s="10"/>
    </row>
    <row r="280" spans="4:4" customFormat="1" x14ac:dyDescent="0.25">
      <c r="D280" s="10"/>
    </row>
    <row r="281" spans="4:4" customFormat="1" x14ac:dyDescent="0.25">
      <c r="D281" s="10"/>
    </row>
    <row r="282" spans="4:4" customFormat="1" x14ac:dyDescent="0.25">
      <c r="D282" s="10"/>
    </row>
    <row r="283" spans="4:4" customFormat="1" x14ac:dyDescent="0.25">
      <c r="D283" s="10"/>
    </row>
    <row r="284" spans="4:4" customFormat="1" x14ac:dyDescent="0.25">
      <c r="D284" s="10"/>
    </row>
    <row r="285" spans="4:4" customFormat="1" x14ac:dyDescent="0.25">
      <c r="D285" s="10"/>
    </row>
    <row r="286" spans="4:4" customFormat="1" x14ac:dyDescent="0.25">
      <c r="D286" s="10"/>
    </row>
    <row r="287" spans="4:4" customFormat="1" x14ac:dyDescent="0.25">
      <c r="D287" s="10"/>
    </row>
    <row r="288" spans="4:4" customFormat="1" x14ac:dyDescent="0.25">
      <c r="D288" s="10"/>
    </row>
    <row r="289" spans="4:4" customFormat="1" x14ac:dyDescent="0.25">
      <c r="D289" s="10"/>
    </row>
    <row r="290" spans="4:4" customFormat="1" x14ac:dyDescent="0.25">
      <c r="D290" s="10"/>
    </row>
    <row r="291" spans="4:4" customFormat="1" x14ac:dyDescent="0.25">
      <c r="D291" s="10"/>
    </row>
    <row r="292" spans="4:4" customFormat="1" x14ac:dyDescent="0.25">
      <c r="D292" s="10"/>
    </row>
    <row r="293" spans="4:4" customFormat="1" x14ac:dyDescent="0.25">
      <c r="D293" s="10"/>
    </row>
    <row r="294" spans="4:4" customFormat="1" x14ac:dyDescent="0.25">
      <c r="D294" s="10"/>
    </row>
    <row r="295" spans="4:4" customFormat="1" x14ac:dyDescent="0.25">
      <c r="D295" s="10"/>
    </row>
    <row r="296" spans="4:4" customFormat="1" x14ac:dyDescent="0.25">
      <c r="D296" s="10"/>
    </row>
    <row r="297" spans="4:4" customFormat="1" x14ac:dyDescent="0.25">
      <c r="D297" s="10"/>
    </row>
    <row r="298" spans="4:4" customFormat="1" x14ac:dyDescent="0.25">
      <c r="D298" s="10"/>
    </row>
    <row r="299" spans="4:4" customFormat="1" x14ac:dyDescent="0.25">
      <c r="D299" s="10"/>
    </row>
    <row r="300" spans="4:4" customFormat="1" x14ac:dyDescent="0.25">
      <c r="D300" s="10"/>
    </row>
    <row r="301" spans="4:4" customFormat="1" x14ac:dyDescent="0.25">
      <c r="D301" s="10"/>
    </row>
    <row r="302" spans="4:4" customFormat="1" x14ac:dyDescent="0.25">
      <c r="D302" s="10"/>
    </row>
    <row r="303" spans="4:4" customFormat="1" x14ac:dyDescent="0.25">
      <c r="D303" s="10"/>
    </row>
    <row r="304" spans="4:4" customFormat="1" x14ac:dyDescent="0.25">
      <c r="D304" s="10"/>
    </row>
    <row r="305" spans="4:4" customFormat="1" x14ac:dyDescent="0.25">
      <c r="D305" s="10"/>
    </row>
    <row r="306" spans="4:4" customFormat="1" x14ac:dyDescent="0.25">
      <c r="D306" s="10"/>
    </row>
    <row r="307" spans="4:4" customFormat="1" x14ac:dyDescent="0.25">
      <c r="D307" s="10"/>
    </row>
    <row r="308" spans="4:4" customFormat="1" x14ac:dyDescent="0.25">
      <c r="D308" s="10"/>
    </row>
    <row r="309" spans="4:4" customFormat="1" x14ac:dyDescent="0.25">
      <c r="D309" s="10"/>
    </row>
    <row r="310" spans="4:4" customFormat="1" x14ac:dyDescent="0.25">
      <c r="D310" s="10"/>
    </row>
    <row r="311" spans="4:4" customFormat="1" x14ac:dyDescent="0.25">
      <c r="D311" s="10"/>
    </row>
    <row r="312" spans="4:4" customFormat="1" x14ac:dyDescent="0.25">
      <c r="D312" s="10"/>
    </row>
    <row r="313" spans="4:4" customFormat="1" x14ac:dyDescent="0.25">
      <c r="D313" s="10"/>
    </row>
    <row r="314" spans="4:4" customFormat="1" x14ac:dyDescent="0.25">
      <c r="D314" s="10"/>
    </row>
    <row r="315" spans="4:4" customFormat="1" x14ac:dyDescent="0.25">
      <c r="D315" s="10"/>
    </row>
    <row r="316" spans="4:4" customFormat="1" x14ac:dyDescent="0.25">
      <c r="D316" s="10"/>
    </row>
    <row r="317" spans="4:4" customFormat="1" x14ac:dyDescent="0.25">
      <c r="D317" s="10"/>
    </row>
    <row r="318" spans="4:4" customFormat="1" x14ac:dyDescent="0.25">
      <c r="D318" s="10"/>
    </row>
    <row r="319" spans="4:4" customFormat="1" x14ac:dyDescent="0.25">
      <c r="D319" s="10"/>
    </row>
    <row r="320" spans="4:4" customFormat="1" x14ac:dyDescent="0.25">
      <c r="D320" s="10"/>
    </row>
    <row r="321" spans="4:4" customFormat="1" x14ac:dyDescent="0.25">
      <c r="D321" s="10"/>
    </row>
    <row r="322" spans="4:4" customFormat="1" x14ac:dyDescent="0.25">
      <c r="D322" s="10"/>
    </row>
    <row r="323" spans="4:4" customFormat="1" x14ac:dyDescent="0.25">
      <c r="D323" s="10"/>
    </row>
    <row r="324" spans="4:4" customFormat="1" x14ac:dyDescent="0.25">
      <c r="D324" s="10"/>
    </row>
    <row r="325" spans="4:4" customFormat="1" x14ac:dyDescent="0.25">
      <c r="D325" s="10"/>
    </row>
    <row r="326" spans="4:4" customFormat="1" x14ac:dyDescent="0.25">
      <c r="D326" s="10"/>
    </row>
    <row r="327" spans="4:4" customFormat="1" x14ac:dyDescent="0.25">
      <c r="D327" s="10"/>
    </row>
    <row r="328" spans="4:4" customFormat="1" x14ac:dyDescent="0.25">
      <c r="D328" s="10"/>
    </row>
    <row r="329" spans="4:4" customFormat="1" x14ac:dyDescent="0.25">
      <c r="D329" s="10"/>
    </row>
    <row r="330" spans="4:4" customFormat="1" x14ac:dyDescent="0.25">
      <c r="D330" s="10"/>
    </row>
    <row r="331" spans="4:4" customFormat="1" x14ac:dyDescent="0.25">
      <c r="D331" s="10"/>
    </row>
    <row r="332" spans="4:4" customFormat="1" x14ac:dyDescent="0.25">
      <c r="D332" s="10"/>
    </row>
    <row r="333" spans="4:4" customFormat="1" x14ac:dyDescent="0.25">
      <c r="D333" s="10"/>
    </row>
    <row r="334" spans="4:4" customFormat="1" x14ac:dyDescent="0.25">
      <c r="D334" s="10"/>
    </row>
    <row r="335" spans="4:4" customFormat="1" x14ac:dyDescent="0.25">
      <c r="D335" s="10"/>
    </row>
    <row r="336" spans="4:4" customFormat="1" x14ac:dyDescent="0.25">
      <c r="D336" s="10"/>
    </row>
    <row r="337" spans="4:4" customFormat="1" x14ac:dyDescent="0.25">
      <c r="D337" s="10"/>
    </row>
    <row r="338" spans="4:4" customFormat="1" x14ac:dyDescent="0.25">
      <c r="D338" s="10"/>
    </row>
    <row r="339" spans="4:4" customFormat="1" x14ac:dyDescent="0.25">
      <c r="D339" s="10"/>
    </row>
    <row r="340" spans="4:4" customFormat="1" x14ac:dyDescent="0.25">
      <c r="D340" s="10"/>
    </row>
    <row r="341" spans="4:4" customFormat="1" x14ac:dyDescent="0.25">
      <c r="D341" s="10"/>
    </row>
    <row r="342" spans="4:4" customFormat="1" x14ac:dyDescent="0.25">
      <c r="D342" s="10"/>
    </row>
    <row r="343" spans="4:4" customFormat="1" x14ac:dyDescent="0.25">
      <c r="D343" s="10"/>
    </row>
    <row r="344" spans="4:4" customFormat="1" x14ac:dyDescent="0.25">
      <c r="D344" s="10"/>
    </row>
    <row r="345" spans="4:4" customFormat="1" x14ac:dyDescent="0.25">
      <c r="D345" s="10"/>
    </row>
    <row r="346" spans="4:4" customFormat="1" x14ac:dyDescent="0.25">
      <c r="D346" s="10"/>
    </row>
    <row r="347" spans="4:4" customFormat="1" x14ac:dyDescent="0.25">
      <c r="D347" s="10"/>
    </row>
    <row r="348" spans="4:4" customFormat="1" x14ac:dyDescent="0.25">
      <c r="D348" s="10"/>
    </row>
    <row r="349" spans="4:4" customFormat="1" x14ac:dyDescent="0.25">
      <c r="D349" s="10"/>
    </row>
    <row r="350" spans="4:4" customFormat="1" x14ac:dyDescent="0.25">
      <c r="D350" s="10"/>
    </row>
    <row r="351" spans="4:4" customFormat="1" x14ac:dyDescent="0.25">
      <c r="D351" s="10"/>
    </row>
    <row r="352" spans="4:4" customFormat="1" x14ac:dyDescent="0.25">
      <c r="D352" s="10"/>
    </row>
    <row r="353" spans="4:4" customFormat="1" x14ac:dyDescent="0.25">
      <c r="D353" s="10"/>
    </row>
    <row r="354" spans="4:4" customFormat="1" x14ac:dyDescent="0.25">
      <c r="D354" s="10"/>
    </row>
    <row r="355" spans="4:4" customFormat="1" x14ac:dyDescent="0.25">
      <c r="D355" s="10"/>
    </row>
    <row r="356" spans="4:4" customFormat="1" x14ac:dyDescent="0.25">
      <c r="D356" s="10"/>
    </row>
    <row r="357" spans="4:4" customFormat="1" x14ac:dyDescent="0.25">
      <c r="D357" s="10"/>
    </row>
    <row r="358" spans="4:4" customFormat="1" x14ac:dyDescent="0.25">
      <c r="D358" s="10"/>
    </row>
    <row r="359" spans="4:4" customFormat="1" x14ac:dyDescent="0.25">
      <c r="D359" s="10"/>
    </row>
    <row r="360" spans="4:4" customFormat="1" x14ac:dyDescent="0.25">
      <c r="D360" s="10"/>
    </row>
    <row r="361" spans="4:4" customFormat="1" x14ac:dyDescent="0.25">
      <c r="D361" s="10"/>
    </row>
    <row r="362" spans="4:4" customFormat="1" x14ac:dyDescent="0.25">
      <c r="D362" s="10"/>
    </row>
    <row r="363" spans="4:4" customFormat="1" x14ac:dyDescent="0.25">
      <c r="D363" s="10"/>
    </row>
    <row r="364" spans="4:4" customFormat="1" x14ac:dyDescent="0.25">
      <c r="D364" s="10"/>
    </row>
    <row r="365" spans="4:4" customFormat="1" x14ac:dyDescent="0.25">
      <c r="D365" s="10"/>
    </row>
    <row r="366" spans="4:4" customFormat="1" x14ac:dyDescent="0.25">
      <c r="D366" s="10"/>
    </row>
    <row r="367" spans="4:4" customFormat="1" x14ac:dyDescent="0.25">
      <c r="D367" s="10"/>
    </row>
    <row r="368" spans="4:4" customFormat="1" x14ac:dyDescent="0.25">
      <c r="D368" s="10"/>
    </row>
    <row r="369" spans="4:4" customFormat="1" x14ac:dyDescent="0.25">
      <c r="D369" s="10"/>
    </row>
    <row r="370" spans="4:4" customFormat="1" x14ac:dyDescent="0.25">
      <c r="D370" s="10"/>
    </row>
    <row r="371" spans="4:4" customFormat="1" x14ac:dyDescent="0.25">
      <c r="D371" s="10"/>
    </row>
    <row r="372" spans="4:4" customFormat="1" x14ac:dyDescent="0.25">
      <c r="D372" s="10"/>
    </row>
    <row r="373" spans="4:4" customFormat="1" x14ac:dyDescent="0.25">
      <c r="D373" s="10"/>
    </row>
    <row r="374" spans="4:4" customFormat="1" x14ac:dyDescent="0.25">
      <c r="D374" s="10"/>
    </row>
    <row r="375" spans="4:4" customFormat="1" x14ac:dyDescent="0.25">
      <c r="D375" s="10"/>
    </row>
    <row r="376" spans="4:4" customFormat="1" x14ac:dyDescent="0.25">
      <c r="D376" s="10"/>
    </row>
    <row r="377" spans="4:4" customFormat="1" x14ac:dyDescent="0.25">
      <c r="D377" s="10"/>
    </row>
    <row r="378" spans="4:4" customFormat="1" x14ac:dyDescent="0.25">
      <c r="D378" s="10"/>
    </row>
    <row r="379" spans="4:4" customFormat="1" x14ac:dyDescent="0.25">
      <c r="D379" s="10"/>
    </row>
    <row r="380" spans="4:4" customFormat="1" x14ac:dyDescent="0.25">
      <c r="D380" s="10"/>
    </row>
    <row r="381" spans="4:4" customFormat="1" x14ac:dyDescent="0.25">
      <c r="D381" s="10"/>
    </row>
    <row r="382" spans="4:4" customFormat="1" x14ac:dyDescent="0.25">
      <c r="D382" s="10"/>
    </row>
    <row r="383" spans="4:4" customFormat="1" x14ac:dyDescent="0.25">
      <c r="D383" s="10"/>
    </row>
    <row r="384" spans="4:4" customFormat="1" x14ac:dyDescent="0.25">
      <c r="D384" s="10"/>
    </row>
    <row r="385" spans="4:4" customFormat="1" x14ac:dyDescent="0.25">
      <c r="D385" s="10"/>
    </row>
    <row r="386" spans="4:4" customFormat="1" x14ac:dyDescent="0.25">
      <c r="D386" s="10"/>
    </row>
    <row r="387" spans="4:4" customFormat="1" x14ac:dyDescent="0.25">
      <c r="D387" s="10"/>
    </row>
    <row r="388" spans="4:4" customFormat="1" x14ac:dyDescent="0.25">
      <c r="D388" s="10"/>
    </row>
    <row r="389" spans="4:4" customFormat="1" x14ac:dyDescent="0.25">
      <c r="D389" s="10"/>
    </row>
    <row r="390" spans="4:4" customFormat="1" x14ac:dyDescent="0.25">
      <c r="D390" s="10"/>
    </row>
    <row r="391" spans="4:4" customFormat="1" x14ac:dyDescent="0.25">
      <c r="D391" s="10"/>
    </row>
    <row r="392" spans="4:4" customFormat="1" x14ac:dyDescent="0.25">
      <c r="D392" s="10"/>
    </row>
    <row r="393" spans="4:4" customFormat="1" x14ac:dyDescent="0.25">
      <c r="D393" s="10"/>
    </row>
    <row r="394" spans="4:4" customFormat="1" x14ac:dyDescent="0.25">
      <c r="D394" s="10"/>
    </row>
    <row r="395" spans="4:4" customFormat="1" x14ac:dyDescent="0.25">
      <c r="D395" s="10"/>
    </row>
    <row r="396" spans="4:4" customFormat="1" x14ac:dyDescent="0.25">
      <c r="D396" s="10"/>
    </row>
    <row r="397" spans="4:4" customFormat="1" x14ac:dyDescent="0.25">
      <c r="D397" s="10"/>
    </row>
    <row r="398" spans="4:4" customFormat="1" x14ac:dyDescent="0.25">
      <c r="D398" s="10"/>
    </row>
    <row r="399" spans="4:4" customFormat="1" x14ac:dyDescent="0.25">
      <c r="D399" s="10"/>
    </row>
    <row r="400" spans="4:4" customFormat="1" x14ac:dyDescent="0.25">
      <c r="D400" s="10"/>
    </row>
    <row r="401" spans="4:4" customFormat="1" x14ac:dyDescent="0.25">
      <c r="D401" s="10"/>
    </row>
    <row r="402" spans="4:4" customFormat="1" x14ac:dyDescent="0.25">
      <c r="D402" s="10"/>
    </row>
    <row r="403" spans="4:4" customFormat="1" x14ac:dyDescent="0.25">
      <c r="D403" s="10"/>
    </row>
    <row r="404" spans="4:4" customFormat="1" x14ac:dyDescent="0.25">
      <c r="D404" s="10"/>
    </row>
    <row r="405" spans="4:4" customFormat="1" x14ac:dyDescent="0.25">
      <c r="D405" s="10"/>
    </row>
    <row r="406" spans="4:4" customFormat="1" x14ac:dyDescent="0.25">
      <c r="D406" s="10"/>
    </row>
    <row r="407" spans="4:4" customFormat="1" x14ac:dyDescent="0.25">
      <c r="D407" s="10"/>
    </row>
    <row r="408" spans="4:4" customFormat="1" x14ac:dyDescent="0.25">
      <c r="D408" s="10"/>
    </row>
    <row r="409" spans="4:4" customFormat="1" x14ac:dyDescent="0.25">
      <c r="D409" s="10"/>
    </row>
    <row r="410" spans="4:4" customFormat="1" x14ac:dyDescent="0.25">
      <c r="D410" s="10"/>
    </row>
    <row r="411" spans="4:4" customFormat="1" x14ac:dyDescent="0.25">
      <c r="D411" s="10"/>
    </row>
    <row r="412" spans="4:4" customFormat="1" x14ac:dyDescent="0.25">
      <c r="D412" s="10"/>
    </row>
    <row r="413" spans="4:4" customFormat="1" x14ac:dyDescent="0.25">
      <c r="D413" s="10"/>
    </row>
    <row r="414" spans="4:4" customFormat="1" x14ac:dyDescent="0.25">
      <c r="D414" s="10"/>
    </row>
    <row r="415" spans="4:4" customFormat="1" x14ac:dyDescent="0.25">
      <c r="D415" s="10"/>
    </row>
    <row r="416" spans="4:4" customFormat="1" x14ac:dyDescent="0.25">
      <c r="D416" s="10"/>
    </row>
    <row r="417" spans="4:4" customFormat="1" x14ac:dyDescent="0.25">
      <c r="D417" s="10"/>
    </row>
    <row r="418" spans="4:4" customFormat="1" x14ac:dyDescent="0.25">
      <c r="D418" s="10"/>
    </row>
    <row r="419" spans="4:4" customFormat="1" x14ac:dyDescent="0.25">
      <c r="D419" s="10"/>
    </row>
    <row r="420" spans="4:4" customFormat="1" x14ac:dyDescent="0.25">
      <c r="D420" s="10"/>
    </row>
    <row r="421" spans="4:4" customFormat="1" x14ac:dyDescent="0.25">
      <c r="D421" s="10"/>
    </row>
    <row r="422" spans="4:4" customFormat="1" x14ac:dyDescent="0.25">
      <c r="D422" s="10"/>
    </row>
    <row r="423" spans="4:4" customFormat="1" x14ac:dyDescent="0.25">
      <c r="D423" s="10"/>
    </row>
    <row r="424" spans="4:4" customFormat="1" x14ac:dyDescent="0.25">
      <c r="D424" s="10"/>
    </row>
    <row r="425" spans="4:4" customFormat="1" x14ac:dyDescent="0.25">
      <c r="D425" s="10"/>
    </row>
    <row r="426" spans="4:4" customFormat="1" x14ac:dyDescent="0.25">
      <c r="D426" s="10"/>
    </row>
    <row r="427" spans="4:4" customFormat="1" x14ac:dyDescent="0.25">
      <c r="D427" s="10"/>
    </row>
    <row r="428" spans="4:4" customFormat="1" x14ac:dyDescent="0.25">
      <c r="D428" s="10"/>
    </row>
    <row r="429" spans="4:4" customFormat="1" x14ac:dyDescent="0.25">
      <c r="D429" s="10"/>
    </row>
    <row r="430" spans="4:4" customFormat="1" x14ac:dyDescent="0.25">
      <c r="D430" s="10"/>
    </row>
    <row r="431" spans="4:4" customFormat="1" x14ac:dyDescent="0.25">
      <c r="D431" s="10"/>
    </row>
    <row r="432" spans="4:4" customFormat="1" x14ac:dyDescent="0.25">
      <c r="D432" s="10"/>
    </row>
    <row r="433" spans="4:4" customFormat="1" x14ac:dyDescent="0.25">
      <c r="D433" s="10"/>
    </row>
    <row r="434" spans="4:4" customFormat="1" x14ac:dyDescent="0.25">
      <c r="D434" s="10"/>
    </row>
    <row r="435" spans="4:4" customFormat="1" x14ac:dyDescent="0.25">
      <c r="D435" s="10"/>
    </row>
    <row r="436" spans="4:4" customFormat="1" x14ac:dyDescent="0.25">
      <c r="D436" s="10"/>
    </row>
    <row r="437" spans="4:4" customFormat="1" x14ac:dyDescent="0.25">
      <c r="D437" s="10"/>
    </row>
    <row r="438" spans="4:4" customFormat="1" x14ac:dyDescent="0.25">
      <c r="D438" s="10"/>
    </row>
    <row r="439" spans="4:4" customFormat="1" x14ac:dyDescent="0.25">
      <c r="D439" s="10"/>
    </row>
    <row r="440" spans="4:4" customFormat="1" x14ac:dyDescent="0.25">
      <c r="D440" s="10"/>
    </row>
    <row r="441" spans="4:4" customFormat="1" x14ac:dyDescent="0.25">
      <c r="D441" s="10"/>
    </row>
    <row r="442" spans="4:4" customFormat="1" x14ac:dyDescent="0.25">
      <c r="D442" s="10"/>
    </row>
    <row r="443" spans="4:4" customFormat="1" x14ac:dyDescent="0.25">
      <c r="D443" s="10"/>
    </row>
    <row r="444" spans="4:4" customFormat="1" x14ac:dyDescent="0.25">
      <c r="D444" s="10"/>
    </row>
    <row r="445" spans="4:4" customFormat="1" x14ac:dyDescent="0.25">
      <c r="D445" s="10"/>
    </row>
    <row r="446" spans="4:4" customFormat="1" x14ac:dyDescent="0.25">
      <c r="D446" s="10"/>
    </row>
    <row r="447" spans="4:4" customFormat="1" x14ac:dyDescent="0.25">
      <c r="D447" s="10"/>
    </row>
    <row r="448" spans="4:4" customFormat="1" x14ac:dyDescent="0.25">
      <c r="D448" s="10"/>
    </row>
    <row r="449" spans="4:4" customFormat="1" x14ac:dyDescent="0.25">
      <c r="D449" s="10"/>
    </row>
    <row r="450" spans="4:4" customFormat="1" x14ac:dyDescent="0.25">
      <c r="D450" s="10"/>
    </row>
    <row r="451" spans="4:4" customFormat="1" x14ac:dyDescent="0.25">
      <c r="D451" s="10"/>
    </row>
    <row r="452" spans="4:4" customFormat="1" x14ac:dyDescent="0.25">
      <c r="D452" s="10"/>
    </row>
    <row r="453" spans="4:4" customFormat="1" x14ac:dyDescent="0.25">
      <c r="D453" s="10"/>
    </row>
    <row r="454" spans="4:4" customFormat="1" x14ac:dyDescent="0.25">
      <c r="D454" s="10"/>
    </row>
    <row r="455" spans="4:4" customFormat="1" x14ac:dyDescent="0.25">
      <c r="D455" s="10"/>
    </row>
    <row r="456" spans="4:4" customFormat="1" x14ac:dyDescent="0.25">
      <c r="D456" s="10"/>
    </row>
    <row r="457" spans="4:4" customFormat="1" x14ac:dyDescent="0.25">
      <c r="D457" s="10"/>
    </row>
    <row r="458" spans="4:4" customFormat="1" x14ac:dyDescent="0.25">
      <c r="D458" s="10"/>
    </row>
    <row r="459" spans="4:4" customFormat="1" x14ac:dyDescent="0.25">
      <c r="D459" s="10"/>
    </row>
    <row r="460" spans="4:4" customFormat="1" x14ac:dyDescent="0.25">
      <c r="D460" s="10"/>
    </row>
    <row r="461" spans="4:4" customFormat="1" x14ac:dyDescent="0.25">
      <c r="D461" s="10"/>
    </row>
    <row r="462" spans="4:4" customFormat="1" x14ac:dyDescent="0.25">
      <c r="D462" s="10"/>
    </row>
    <row r="463" spans="4:4" customFormat="1" x14ac:dyDescent="0.25">
      <c r="D463" s="10"/>
    </row>
    <row r="464" spans="4:4" customFormat="1" x14ac:dyDescent="0.25">
      <c r="D464" s="10"/>
    </row>
    <row r="465" spans="4:4" customFormat="1" x14ac:dyDescent="0.25">
      <c r="D465" s="10"/>
    </row>
    <row r="466" spans="4:4" customFormat="1" x14ac:dyDescent="0.25">
      <c r="D466" s="10"/>
    </row>
    <row r="467" spans="4:4" customFormat="1" x14ac:dyDescent="0.25">
      <c r="D467" s="10"/>
    </row>
    <row r="468" spans="4:4" customFormat="1" x14ac:dyDescent="0.25">
      <c r="D468" s="10"/>
    </row>
    <row r="469" spans="4:4" customFormat="1" x14ac:dyDescent="0.25">
      <c r="D469" s="10"/>
    </row>
    <row r="470" spans="4:4" customFormat="1" x14ac:dyDescent="0.25">
      <c r="D470" s="10"/>
    </row>
    <row r="471" spans="4:4" customFormat="1" x14ac:dyDescent="0.25">
      <c r="D471" s="10"/>
    </row>
    <row r="472" spans="4:4" customFormat="1" x14ac:dyDescent="0.25">
      <c r="D472" s="10"/>
    </row>
    <row r="473" spans="4:4" customFormat="1" x14ac:dyDescent="0.25">
      <c r="D473" s="10"/>
    </row>
    <row r="474" spans="4:4" customFormat="1" x14ac:dyDescent="0.25">
      <c r="D474" s="10"/>
    </row>
    <row r="475" spans="4:4" customFormat="1" x14ac:dyDescent="0.25">
      <c r="D475" s="10"/>
    </row>
    <row r="476" spans="4:4" customFormat="1" x14ac:dyDescent="0.25">
      <c r="D476" s="10"/>
    </row>
    <row r="477" spans="4:4" customFormat="1" x14ac:dyDescent="0.25">
      <c r="D477" s="10"/>
    </row>
    <row r="478" spans="4:4" customFormat="1" x14ac:dyDescent="0.25">
      <c r="D478" s="10"/>
    </row>
    <row r="479" spans="4:4" customFormat="1" x14ac:dyDescent="0.25">
      <c r="D479" s="10"/>
    </row>
    <row r="480" spans="4:4" customFormat="1" x14ac:dyDescent="0.25">
      <c r="D480" s="10"/>
    </row>
    <row r="481" spans="4:4" customFormat="1" x14ac:dyDescent="0.25">
      <c r="D481" s="10"/>
    </row>
    <row r="482" spans="4:4" customFormat="1" x14ac:dyDescent="0.25">
      <c r="D482" s="10"/>
    </row>
    <row r="483" spans="4:4" customFormat="1" x14ac:dyDescent="0.25">
      <c r="D483" s="10"/>
    </row>
    <row r="484" spans="4:4" customFormat="1" x14ac:dyDescent="0.25">
      <c r="D484" s="10"/>
    </row>
    <row r="485" spans="4:4" customFormat="1" x14ac:dyDescent="0.25">
      <c r="D485" s="10"/>
    </row>
    <row r="486" spans="4:4" customFormat="1" x14ac:dyDescent="0.25">
      <c r="D486" s="10"/>
    </row>
    <row r="487" spans="4:4" customFormat="1" x14ac:dyDescent="0.25">
      <c r="D487" s="10"/>
    </row>
    <row r="488" spans="4:4" customFormat="1" x14ac:dyDescent="0.25">
      <c r="D488" s="10"/>
    </row>
    <row r="489" spans="4:4" customFormat="1" x14ac:dyDescent="0.25">
      <c r="D489" s="10"/>
    </row>
    <row r="490" spans="4:4" customFormat="1" x14ac:dyDescent="0.25">
      <c r="D490" s="10"/>
    </row>
    <row r="491" spans="4:4" customFormat="1" x14ac:dyDescent="0.25">
      <c r="D491" s="10"/>
    </row>
    <row r="492" spans="4:4" customFormat="1" x14ac:dyDescent="0.25">
      <c r="D492" s="10"/>
    </row>
    <row r="493" spans="4:4" customFormat="1" x14ac:dyDescent="0.25">
      <c r="D493" s="10"/>
    </row>
    <row r="494" spans="4:4" customFormat="1" x14ac:dyDescent="0.25">
      <c r="D494" s="10"/>
    </row>
    <row r="495" spans="4:4" customFormat="1" x14ac:dyDescent="0.25">
      <c r="D495" s="10"/>
    </row>
    <row r="496" spans="4:4" customFormat="1" x14ac:dyDescent="0.25">
      <c r="D496" s="10"/>
    </row>
    <row r="497" spans="4:4" customFormat="1" x14ac:dyDescent="0.25">
      <c r="D497" s="10"/>
    </row>
    <row r="498" spans="4:4" customFormat="1" x14ac:dyDescent="0.25">
      <c r="D498" s="10"/>
    </row>
    <row r="499" spans="4:4" customFormat="1" x14ac:dyDescent="0.25">
      <c r="D499" s="10"/>
    </row>
    <row r="500" spans="4:4" customFormat="1" x14ac:dyDescent="0.25">
      <c r="D500" s="10"/>
    </row>
    <row r="501" spans="4:4" customFormat="1" x14ac:dyDescent="0.25">
      <c r="D501" s="10"/>
    </row>
    <row r="502" spans="4:4" customFormat="1" x14ac:dyDescent="0.25">
      <c r="D502" s="10"/>
    </row>
    <row r="503" spans="4:4" customFormat="1" x14ac:dyDescent="0.25">
      <c r="D503" s="10"/>
    </row>
    <row r="504" spans="4:4" customFormat="1" x14ac:dyDescent="0.25">
      <c r="D504" s="10"/>
    </row>
    <row r="505" spans="4:4" customFormat="1" x14ac:dyDescent="0.25">
      <c r="D505" s="10"/>
    </row>
    <row r="506" spans="4:4" customFormat="1" x14ac:dyDescent="0.25">
      <c r="D506" s="10"/>
    </row>
    <row r="507" spans="4:4" customFormat="1" x14ac:dyDescent="0.25">
      <c r="D507" s="10"/>
    </row>
    <row r="508" spans="4:4" customFormat="1" x14ac:dyDescent="0.25">
      <c r="D508" s="10"/>
    </row>
    <row r="509" spans="4:4" customFormat="1" x14ac:dyDescent="0.25">
      <c r="D509" s="10"/>
    </row>
    <row r="510" spans="4:4" customFormat="1" x14ac:dyDescent="0.25">
      <c r="D510" s="10"/>
    </row>
    <row r="511" spans="4:4" customFormat="1" x14ac:dyDescent="0.25">
      <c r="D511" s="10"/>
    </row>
    <row r="512" spans="4:4" customFormat="1" x14ac:dyDescent="0.25">
      <c r="D512" s="10"/>
    </row>
    <row r="513" spans="4:4" customFormat="1" x14ac:dyDescent="0.25">
      <c r="D513" s="10"/>
    </row>
    <row r="514" spans="4:4" customFormat="1" x14ac:dyDescent="0.25">
      <c r="D514" s="10"/>
    </row>
    <row r="515" spans="4:4" customFormat="1" x14ac:dyDescent="0.25">
      <c r="D515" s="10"/>
    </row>
    <row r="516" spans="4:4" customFormat="1" x14ac:dyDescent="0.25">
      <c r="D516" s="10"/>
    </row>
    <row r="517" spans="4:4" customFormat="1" x14ac:dyDescent="0.25">
      <c r="D517" s="10"/>
    </row>
    <row r="518" spans="4:4" customFormat="1" x14ac:dyDescent="0.25">
      <c r="D518" s="10"/>
    </row>
    <row r="519" spans="4:4" customFormat="1" x14ac:dyDescent="0.25">
      <c r="D519" s="10"/>
    </row>
    <row r="520" spans="4:4" customFormat="1" x14ac:dyDescent="0.25">
      <c r="D520" s="10"/>
    </row>
    <row r="521" spans="4:4" customFormat="1" x14ac:dyDescent="0.25">
      <c r="D521" s="10"/>
    </row>
    <row r="522" spans="4:4" customFormat="1" x14ac:dyDescent="0.25">
      <c r="D522" s="10"/>
    </row>
    <row r="523" spans="4:4" customFormat="1" x14ac:dyDescent="0.25">
      <c r="D523" s="10"/>
    </row>
    <row r="524" spans="4:4" customFormat="1" x14ac:dyDescent="0.25">
      <c r="D524" s="10"/>
    </row>
    <row r="525" spans="4:4" customFormat="1" x14ac:dyDescent="0.25">
      <c r="D525" s="10"/>
    </row>
    <row r="526" spans="4:4" customFormat="1" x14ac:dyDescent="0.25">
      <c r="D526" s="10"/>
    </row>
    <row r="527" spans="4:4" customFormat="1" x14ac:dyDescent="0.25">
      <c r="D527" s="10"/>
    </row>
    <row r="528" spans="4:4" customFormat="1" x14ac:dyDescent="0.25">
      <c r="D528" s="10"/>
    </row>
    <row r="529" spans="4:4" customFormat="1" x14ac:dyDescent="0.25">
      <c r="D529" s="10"/>
    </row>
    <row r="530" spans="4:4" customFormat="1" x14ac:dyDescent="0.25">
      <c r="D530" s="10"/>
    </row>
    <row r="531" spans="4:4" customFormat="1" x14ac:dyDescent="0.25">
      <c r="D531" s="10"/>
    </row>
    <row r="532" spans="4:4" customFormat="1" x14ac:dyDescent="0.25">
      <c r="D532" s="10"/>
    </row>
    <row r="533" spans="4:4" customFormat="1" x14ac:dyDescent="0.25">
      <c r="D533" s="10"/>
    </row>
    <row r="534" spans="4:4" customFormat="1" x14ac:dyDescent="0.25">
      <c r="D534" s="10"/>
    </row>
    <row r="535" spans="4:4" customFormat="1" x14ac:dyDescent="0.25">
      <c r="D535" s="10"/>
    </row>
    <row r="536" spans="4:4" customFormat="1" x14ac:dyDescent="0.25">
      <c r="D536" s="10"/>
    </row>
    <row r="537" spans="4:4" customFormat="1" x14ac:dyDescent="0.25">
      <c r="D537" s="10"/>
    </row>
    <row r="538" spans="4:4" customFormat="1" x14ac:dyDescent="0.25">
      <c r="D538" s="10"/>
    </row>
    <row r="539" spans="4:4" customFormat="1" x14ac:dyDescent="0.25">
      <c r="D539" s="10"/>
    </row>
    <row r="540" spans="4:4" customFormat="1" x14ac:dyDescent="0.25">
      <c r="D540" s="10"/>
    </row>
    <row r="541" spans="4:4" customFormat="1" x14ac:dyDescent="0.25">
      <c r="D541" s="10"/>
    </row>
    <row r="542" spans="4:4" customFormat="1" x14ac:dyDescent="0.25">
      <c r="D542" s="10"/>
    </row>
    <row r="543" spans="4:4" customFormat="1" x14ac:dyDescent="0.25">
      <c r="D543" s="10"/>
    </row>
    <row r="544" spans="4:4" customFormat="1" x14ac:dyDescent="0.25">
      <c r="D544" s="10"/>
    </row>
    <row r="545" spans="4:4" customFormat="1" x14ac:dyDescent="0.25">
      <c r="D545" s="10"/>
    </row>
    <row r="546" spans="4:4" customFormat="1" x14ac:dyDescent="0.25">
      <c r="D546" s="10"/>
    </row>
    <row r="547" spans="4:4" customFormat="1" x14ac:dyDescent="0.25">
      <c r="D547" s="10"/>
    </row>
    <row r="548" spans="4:4" customFormat="1" x14ac:dyDescent="0.25">
      <c r="D548" s="10"/>
    </row>
    <row r="549" spans="4:4" customFormat="1" x14ac:dyDescent="0.25">
      <c r="D549" s="10"/>
    </row>
    <row r="550" spans="4:4" customFormat="1" x14ac:dyDescent="0.25">
      <c r="D550" s="10"/>
    </row>
    <row r="551" spans="4:4" customFormat="1" x14ac:dyDescent="0.25">
      <c r="D551" s="10"/>
    </row>
    <row r="552" spans="4:4" customFormat="1" x14ac:dyDescent="0.25">
      <c r="D552" s="10"/>
    </row>
    <row r="553" spans="4:4" customFormat="1" x14ac:dyDescent="0.25">
      <c r="D553" s="10"/>
    </row>
    <row r="554" spans="4:4" customFormat="1" x14ac:dyDescent="0.25">
      <c r="D554" s="10"/>
    </row>
    <row r="555" spans="4:4" customFormat="1" x14ac:dyDescent="0.25">
      <c r="D555" s="10"/>
    </row>
    <row r="556" spans="4:4" customFormat="1" x14ac:dyDescent="0.25">
      <c r="D556" s="10"/>
    </row>
    <row r="557" spans="4:4" customFormat="1" x14ac:dyDescent="0.25">
      <c r="D557" s="10"/>
    </row>
    <row r="558" spans="4:4" customFormat="1" x14ac:dyDescent="0.25">
      <c r="D558" s="10"/>
    </row>
    <row r="559" spans="4:4" customFormat="1" x14ac:dyDescent="0.25">
      <c r="D559" s="10"/>
    </row>
    <row r="560" spans="4:4" customFormat="1" x14ac:dyDescent="0.25">
      <c r="D560" s="10"/>
    </row>
    <row r="561" spans="4:4" customFormat="1" x14ac:dyDescent="0.25">
      <c r="D561" s="10"/>
    </row>
    <row r="562" spans="4:4" customFormat="1" x14ac:dyDescent="0.25">
      <c r="D562" s="10"/>
    </row>
    <row r="563" spans="4:4" customFormat="1" x14ac:dyDescent="0.25">
      <c r="D563" s="10"/>
    </row>
    <row r="564" spans="4:4" customFormat="1" x14ac:dyDescent="0.25">
      <c r="D564" s="10"/>
    </row>
    <row r="565" spans="4:4" customFormat="1" x14ac:dyDescent="0.25">
      <c r="D565" s="10"/>
    </row>
    <row r="566" spans="4:4" customFormat="1" x14ac:dyDescent="0.25">
      <c r="D566" s="10"/>
    </row>
    <row r="567" spans="4:4" customFormat="1" x14ac:dyDescent="0.25">
      <c r="D567" s="10"/>
    </row>
    <row r="568" spans="4:4" customFormat="1" x14ac:dyDescent="0.25">
      <c r="D568" s="10"/>
    </row>
    <row r="569" spans="4:4" customFormat="1" x14ac:dyDescent="0.25">
      <c r="D569" s="10"/>
    </row>
    <row r="570" spans="4:4" customFormat="1" x14ac:dyDescent="0.25">
      <c r="D570" s="10"/>
    </row>
    <row r="571" spans="4:4" customFormat="1" x14ac:dyDescent="0.25">
      <c r="D571" s="10"/>
    </row>
    <row r="572" spans="4:4" customFormat="1" x14ac:dyDescent="0.25">
      <c r="D572" s="10"/>
    </row>
    <row r="573" spans="4:4" customFormat="1" x14ac:dyDescent="0.25">
      <c r="D573" s="10"/>
    </row>
    <row r="574" spans="4:4" customFormat="1" x14ac:dyDescent="0.25">
      <c r="D574" s="10"/>
    </row>
    <row r="575" spans="4:4" customFormat="1" x14ac:dyDescent="0.25">
      <c r="D575" s="10"/>
    </row>
    <row r="576" spans="4:4" customFormat="1" x14ac:dyDescent="0.25">
      <c r="D576" s="10"/>
    </row>
    <row r="577" spans="4:4" customFormat="1" x14ac:dyDescent="0.25">
      <c r="D577" s="10"/>
    </row>
    <row r="578" spans="4:4" customFormat="1" x14ac:dyDescent="0.25">
      <c r="D578" s="10"/>
    </row>
    <row r="579" spans="4:4" customFormat="1" x14ac:dyDescent="0.25">
      <c r="D579" s="10"/>
    </row>
    <row r="580" spans="4:4" customFormat="1" x14ac:dyDescent="0.25">
      <c r="D580" s="10"/>
    </row>
    <row r="581" spans="4:4" customFormat="1" x14ac:dyDescent="0.25">
      <c r="D581" s="10"/>
    </row>
    <row r="582" spans="4:4" customFormat="1" x14ac:dyDescent="0.25">
      <c r="D582" s="10"/>
    </row>
    <row r="583" spans="4:4" customFormat="1" x14ac:dyDescent="0.25">
      <c r="D583" s="10"/>
    </row>
    <row r="584" spans="4:4" customFormat="1" x14ac:dyDescent="0.25">
      <c r="D584" s="10"/>
    </row>
    <row r="585" spans="4:4" customFormat="1" x14ac:dyDescent="0.25">
      <c r="D585" s="10"/>
    </row>
    <row r="586" spans="4:4" customFormat="1" x14ac:dyDescent="0.25">
      <c r="D586" s="10"/>
    </row>
    <row r="587" spans="4:4" customFormat="1" x14ac:dyDescent="0.25">
      <c r="D587" s="10"/>
    </row>
    <row r="588" spans="4:4" customFormat="1" x14ac:dyDescent="0.25">
      <c r="D588" s="10"/>
    </row>
    <row r="589" spans="4:4" customFormat="1" x14ac:dyDescent="0.25">
      <c r="D589" s="10"/>
    </row>
    <row r="590" spans="4:4" customFormat="1" x14ac:dyDescent="0.25">
      <c r="D590" s="10"/>
    </row>
    <row r="591" spans="4:4" customFormat="1" x14ac:dyDescent="0.25">
      <c r="D591" s="10"/>
    </row>
    <row r="592" spans="4:4" customFormat="1" x14ac:dyDescent="0.25">
      <c r="D592" s="10"/>
    </row>
    <row r="593" spans="4:4" customFormat="1" x14ac:dyDescent="0.25">
      <c r="D593" s="10"/>
    </row>
    <row r="594" spans="4:4" customFormat="1" x14ac:dyDescent="0.25">
      <c r="D594" s="10"/>
    </row>
    <row r="595" spans="4:4" customFormat="1" x14ac:dyDescent="0.25">
      <c r="D595" s="10"/>
    </row>
    <row r="596" spans="4:4" customFormat="1" x14ac:dyDescent="0.25">
      <c r="D596" s="10"/>
    </row>
    <row r="597" spans="4:4" customFormat="1" x14ac:dyDescent="0.25">
      <c r="D597" s="10"/>
    </row>
    <row r="598" spans="4:4" customFormat="1" x14ac:dyDescent="0.25">
      <c r="D598" s="10"/>
    </row>
    <row r="599" spans="4:4" customFormat="1" x14ac:dyDescent="0.25">
      <c r="D599" s="10"/>
    </row>
    <row r="600" spans="4:4" customFormat="1" x14ac:dyDescent="0.25">
      <c r="D600" s="10"/>
    </row>
    <row r="601" spans="4:4" customFormat="1" x14ac:dyDescent="0.25">
      <c r="D601" s="10"/>
    </row>
    <row r="602" spans="4:4" customFormat="1" x14ac:dyDescent="0.25">
      <c r="D602" s="10"/>
    </row>
    <row r="603" spans="4:4" customFormat="1" x14ac:dyDescent="0.25">
      <c r="D603" s="10"/>
    </row>
    <row r="604" spans="4:4" customFormat="1" x14ac:dyDescent="0.25">
      <c r="D604" s="10"/>
    </row>
    <row r="605" spans="4:4" customFormat="1" x14ac:dyDescent="0.25">
      <c r="D605" s="10"/>
    </row>
    <row r="606" spans="4:4" customFormat="1" x14ac:dyDescent="0.25">
      <c r="D606" s="10"/>
    </row>
    <row r="607" spans="4:4" customFormat="1" x14ac:dyDescent="0.25">
      <c r="D607" s="10"/>
    </row>
    <row r="608" spans="4:4" customFormat="1" x14ac:dyDescent="0.25">
      <c r="D608" s="10"/>
    </row>
    <row r="609" spans="4:4" customFormat="1" x14ac:dyDescent="0.25">
      <c r="D609" s="10"/>
    </row>
    <row r="610" spans="4:4" customFormat="1" x14ac:dyDescent="0.25">
      <c r="D610" s="10"/>
    </row>
    <row r="611" spans="4:4" customFormat="1" x14ac:dyDescent="0.25">
      <c r="D611" s="10"/>
    </row>
    <row r="612" spans="4:4" customFormat="1" x14ac:dyDescent="0.25">
      <c r="D612" s="10"/>
    </row>
    <row r="613" spans="4:4" customFormat="1" x14ac:dyDescent="0.25">
      <c r="D613" s="10"/>
    </row>
    <row r="614" spans="4:4" customFormat="1" x14ac:dyDescent="0.25">
      <c r="D614" s="10"/>
    </row>
    <row r="615" spans="4:4" customFormat="1" x14ac:dyDescent="0.25">
      <c r="D615" s="10"/>
    </row>
    <row r="616" spans="4:4" customFormat="1" x14ac:dyDescent="0.25">
      <c r="D616" s="10"/>
    </row>
    <row r="617" spans="4:4" customFormat="1" x14ac:dyDescent="0.25">
      <c r="D617" s="10"/>
    </row>
    <row r="618" spans="4:4" customFormat="1" x14ac:dyDescent="0.25">
      <c r="D618" s="10"/>
    </row>
    <row r="619" spans="4:4" customFormat="1" x14ac:dyDescent="0.25">
      <c r="D619" s="10"/>
    </row>
    <row r="620" spans="4:4" customFormat="1" x14ac:dyDescent="0.25">
      <c r="D620" s="10"/>
    </row>
    <row r="621" spans="4:4" customFormat="1" x14ac:dyDescent="0.25">
      <c r="D621" s="10"/>
    </row>
    <row r="622" spans="4:4" customFormat="1" x14ac:dyDescent="0.25">
      <c r="D622" s="10"/>
    </row>
    <row r="623" spans="4:4" customFormat="1" x14ac:dyDescent="0.25">
      <c r="D623" s="10"/>
    </row>
    <row r="624" spans="4:4" customFormat="1" x14ac:dyDescent="0.25">
      <c r="D624" s="10"/>
    </row>
    <row r="625" spans="4:4" customFormat="1" x14ac:dyDescent="0.25">
      <c r="D625" s="10"/>
    </row>
    <row r="626" spans="4:4" customFormat="1" x14ac:dyDescent="0.25">
      <c r="D626" s="10"/>
    </row>
    <row r="627" spans="4:4" customFormat="1" x14ac:dyDescent="0.25">
      <c r="D627" s="10"/>
    </row>
    <row r="628" spans="4:4" customFormat="1" x14ac:dyDescent="0.25">
      <c r="D628" s="10"/>
    </row>
    <row r="629" spans="4:4" customFormat="1" x14ac:dyDescent="0.25">
      <c r="D629" s="10"/>
    </row>
    <row r="630" spans="4:4" customFormat="1" x14ac:dyDescent="0.25">
      <c r="D630" s="10"/>
    </row>
    <row r="631" spans="4:4" customFormat="1" x14ac:dyDescent="0.25">
      <c r="D631" s="10"/>
    </row>
    <row r="632" spans="4:4" customFormat="1" x14ac:dyDescent="0.25">
      <c r="D632" s="10"/>
    </row>
    <row r="633" spans="4:4" customFormat="1" x14ac:dyDescent="0.25">
      <c r="D633" s="10"/>
    </row>
    <row r="634" spans="4:4" customFormat="1" x14ac:dyDescent="0.25">
      <c r="D634" s="10"/>
    </row>
    <row r="635" spans="4:4" customFormat="1" x14ac:dyDescent="0.25">
      <c r="D635" s="10"/>
    </row>
    <row r="636" spans="4:4" customFormat="1" x14ac:dyDescent="0.25">
      <c r="D636" s="10"/>
    </row>
    <row r="637" spans="4:4" customFormat="1" x14ac:dyDescent="0.25">
      <c r="D637" s="10"/>
    </row>
    <row r="638" spans="4:4" customFormat="1" x14ac:dyDescent="0.25">
      <c r="D638" s="10"/>
    </row>
    <row r="639" spans="4:4" customFormat="1" x14ac:dyDescent="0.25">
      <c r="D639" s="10"/>
    </row>
    <row r="640" spans="4:4" customFormat="1" x14ac:dyDescent="0.25">
      <c r="D640" s="10"/>
    </row>
    <row r="641" spans="4:4" customFormat="1" x14ac:dyDescent="0.25">
      <c r="D641" s="10"/>
    </row>
    <row r="642" spans="4:4" customFormat="1" x14ac:dyDescent="0.25">
      <c r="D642" s="10"/>
    </row>
    <row r="643" spans="4:4" customFormat="1" x14ac:dyDescent="0.25">
      <c r="D643" s="10"/>
    </row>
    <row r="644" spans="4:4" customFormat="1" x14ac:dyDescent="0.25">
      <c r="D644" s="10"/>
    </row>
    <row r="645" spans="4:4" customFormat="1" x14ac:dyDescent="0.25">
      <c r="D645" s="10"/>
    </row>
    <row r="646" spans="4:4" customFormat="1" x14ac:dyDescent="0.25">
      <c r="D646" s="10"/>
    </row>
    <row r="647" spans="4:4" customFormat="1" x14ac:dyDescent="0.25">
      <c r="D647" s="10"/>
    </row>
    <row r="648" spans="4:4" customFormat="1" x14ac:dyDescent="0.25">
      <c r="D648" s="10"/>
    </row>
    <row r="649" spans="4:4" customFormat="1" x14ac:dyDescent="0.25">
      <c r="D649" s="10"/>
    </row>
    <row r="650" spans="4:4" customFormat="1" x14ac:dyDescent="0.25">
      <c r="D650" s="10"/>
    </row>
    <row r="651" spans="4:4" customFormat="1" x14ac:dyDescent="0.25">
      <c r="D651" s="10"/>
    </row>
    <row r="652" spans="4:4" customFormat="1" x14ac:dyDescent="0.25">
      <c r="D652" s="10"/>
    </row>
    <row r="653" spans="4:4" customFormat="1" x14ac:dyDescent="0.25">
      <c r="D653" s="10"/>
    </row>
    <row r="654" spans="4:4" customFormat="1" x14ac:dyDescent="0.25">
      <c r="D654" s="10"/>
    </row>
    <row r="655" spans="4:4" customFormat="1" x14ac:dyDescent="0.25">
      <c r="D655" s="10"/>
    </row>
    <row r="656" spans="4:4" customFormat="1" x14ac:dyDescent="0.25">
      <c r="D656" s="10"/>
    </row>
    <row r="657" spans="4:4" customFormat="1" x14ac:dyDescent="0.25">
      <c r="D657" s="10"/>
    </row>
    <row r="658" spans="4:4" customFormat="1" x14ac:dyDescent="0.25">
      <c r="D658" s="10"/>
    </row>
    <row r="659" spans="4:4" customFormat="1" x14ac:dyDescent="0.25">
      <c r="D659" s="10"/>
    </row>
    <row r="660" spans="4:4" customFormat="1" x14ac:dyDescent="0.25">
      <c r="D660" s="10"/>
    </row>
    <row r="661" spans="4:4" customFormat="1" x14ac:dyDescent="0.25">
      <c r="D661" s="10"/>
    </row>
    <row r="662" spans="4:4" customFormat="1" x14ac:dyDescent="0.25">
      <c r="D662" s="10"/>
    </row>
    <row r="663" spans="4:4" customFormat="1" x14ac:dyDescent="0.25">
      <c r="D663" s="10"/>
    </row>
    <row r="664" spans="4:4" customFormat="1" x14ac:dyDescent="0.25">
      <c r="D664" s="10"/>
    </row>
    <row r="665" spans="4:4" customFormat="1" x14ac:dyDescent="0.25">
      <c r="D665" s="10"/>
    </row>
    <row r="666" spans="4:4" customFormat="1" x14ac:dyDescent="0.25">
      <c r="D666" s="10"/>
    </row>
    <row r="667" spans="4:4" customFormat="1" x14ac:dyDescent="0.25">
      <c r="D667" s="10"/>
    </row>
    <row r="668" spans="4:4" customFormat="1" x14ac:dyDescent="0.25">
      <c r="D668" s="10"/>
    </row>
    <row r="669" spans="4:4" customFormat="1" x14ac:dyDescent="0.25">
      <c r="D669" s="10"/>
    </row>
    <row r="670" spans="4:4" customFormat="1" x14ac:dyDescent="0.25">
      <c r="D670" s="10"/>
    </row>
    <row r="671" spans="4:4" customFormat="1" x14ac:dyDescent="0.25">
      <c r="D671" s="10"/>
    </row>
    <row r="672" spans="4:4" customFormat="1" x14ac:dyDescent="0.25">
      <c r="D672" s="10"/>
    </row>
    <row r="673" spans="4:4" customFormat="1" x14ac:dyDescent="0.25">
      <c r="D673" s="10"/>
    </row>
    <row r="674" spans="4:4" customFormat="1" x14ac:dyDescent="0.25">
      <c r="D674" s="10"/>
    </row>
    <row r="675" spans="4:4" customFormat="1" x14ac:dyDescent="0.25">
      <c r="D675" s="10"/>
    </row>
    <row r="676" spans="4:4" customFormat="1" x14ac:dyDescent="0.25">
      <c r="D676" s="10"/>
    </row>
    <row r="677" spans="4:4" customFormat="1" x14ac:dyDescent="0.25">
      <c r="D677" s="10"/>
    </row>
    <row r="678" spans="4:4" customFormat="1" x14ac:dyDescent="0.25">
      <c r="D678" s="10"/>
    </row>
    <row r="679" spans="4:4" customFormat="1" x14ac:dyDescent="0.25">
      <c r="D679" s="10"/>
    </row>
    <row r="680" spans="4:4" customFormat="1" x14ac:dyDescent="0.25">
      <c r="D680" s="10"/>
    </row>
    <row r="681" spans="4:4" customFormat="1" x14ac:dyDescent="0.25">
      <c r="D681" s="10"/>
    </row>
    <row r="682" spans="4:4" customFormat="1" x14ac:dyDescent="0.25">
      <c r="D682" s="10"/>
    </row>
    <row r="683" spans="4:4" customFormat="1" x14ac:dyDescent="0.25">
      <c r="D683" s="10"/>
    </row>
    <row r="684" spans="4:4" customFormat="1" x14ac:dyDescent="0.25">
      <c r="D684" s="10"/>
    </row>
    <row r="685" spans="4:4" customFormat="1" x14ac:dyDescent="0.25">
      <c r="D685" s="10"/>
    </row>
    <row r="686" spans="4:4" customFormat="1" x14ac:dyDescent="0.25">
      <c r="D686" s="10"/>
    </row>
    <row r="687" spans="4:4" customFormat="1" x14ac:dyDescent="0.25">
      <c r="D687" s="10"/>
    </row>
    <row r="688" spans="4:4" customFormat="1" x14ac:dyDescent="0.25">
      <c r="D688" s="10"/>
    </row>
    <row r="689" spans="4:4" customFormat="1" x14ac:dyDescent="0.25">
      <c r="D689" s="10"/>
    </row>
    <row r="690" spans="4:4" customFormat="1" x14ac:dyDescent="0.25">
      <c r="D690" s="10"/>
    </row>
    <row r="691" spans="4:4" customFormat="1" x14ac:dyDescent="0.25">
      <c r="D691" s="10"/>
    </row>
    <row r="692" spans="4:4" customFormat="1" x14ac:dyDescent="0.25">
      <c r="D692" s="10"/>
    </row>
    <row r="693" spans="4:4" customFormat="1" x14ac:dyDescent="0.25">
      <c r="D693" s="10"/>
    </row>
    <row r="694" spans="4:4" customFormat="1" x14ac:dyDescent="0.25">
      <c r="D694" s="10"/>
    </row>
    <row r="695" spans="4:4" customFormat="1" x14ac:dyDescent="0.25">
      <c r="D695" s="10"/>
    </row>
    <row r="696" spans="4:4" customFormat="1" x14ac:dyDescent="0.25">
      <c r="D696" s="10"/>
    </row>
    <row r="697" spans="4:4" customFormat="1" x14ac:dyDescent="0.25">
      <c r="D697" s="10"/>
    </row>
    <row r="698" spans="4:4" customFormat="1" x14ac:dyDescent="0.25">
      <c r="D698" s="10"/>
    </row>
    <row r="699" spans="4:4" customFormat="1" x14ac:dyDescent="0.25">
      <c r="D699" s="10"/>
    </row>
    <row r="700" spans="4:4" customFormat="1" x14ac:dyDescent="0.25">
      <c r="D700" s="10"/>
    </row>
    <row r="701" spans="4:4" customFormat="1" x14ac:dyDescent="0.25">
      <c r="D701" s="10"/>
    </row>
    <row r="702" spans="4:4" customFormat="1" x14ac:dyDescent="0.25">
      <c r="D702" s="10"/>
    </row>
    <row r="703" spans="4:4" customFormat="1" x14ac:dyDescent="0.25">
      <c r="D703" s="10"/>
    </row>
    <row r="704" spans="4:4" customFormat="1" x14ac:dyDescent="0.25">
      <c r="D704" s="10"/>
    </row>
    <row r="705" spans="4:4" customFormat="1" x14ac:dyDescent="0.25">
      <c r="D705" s="10"/>
    </row>
    <row r="706" spans="4:4" customFormat="1" x14ac:dyDescent="0.25">
      <c r="D706" s="10"/>
    </row>
    <row r="707" spans="4:4" customFormat="1" x14ac:dyDescent="0.25">
      <c r="D707" s="10"/>
    </row>
    <row r="708" spans="4:4" customFormat="1" x14ac:dyDescent="0.25">
      <c r="D708" s="10"/>
    </row>
    <row r="709" spans="4:4" customFormat="1" x14ac:dyDescent="0.25">
      <c r="D709" s="10"/>
    </row>
    <row r="710" spans="4:4" customFormat="1" x14ac:dyDescent="0.25">
      <c r="D710" s="10"/>
    </row>
    <row r="711" spans="4:4" customFormat="1" x14ac:dyDescent="0.25">
      <c r="D711" s="10"/>
    </row>
    <row r="712" spans="4:4" customFormat="1" x14ac:dyDescent="0.25">
      <c r="D712" s="10"/>
    </row>
    <row r="713" spans="4:4" customFormat="1" x14ac:dyDescent="0.25">
      <c r="D713" s="10"/>
    </row>
    <row r="714" spans="4:4" customFormat="1" x14ac:dyDescent="0.25">
      <c r="D714" s="10"/>
    </row>
    <row r="715" spans="4:4" customFormat="1" x14ac:dyDescent="0.25">
      <c r="D715" s="10"/>
    </row>
    <row r="716" spans="4:4" customFormat="1" x14ac:dyDescent="0.25">
      <c r="D716" s="10"/>
    </row>
    <row r="717" spans="4:4" customFormat="1" x14ac:dyDescent="0.25">
      <c r="D717" s="10"/>
    </row>
    <row r="718" spans="4:4" customFormat="1" x14ac:dyDescent="0.25">
      <c r="D718" s="10"/>
    </row>
    <row r="719" spans="4:4" customFormat="1" x14ac:dyDescent="0.25">
      <c r="D719" s="10"/>
    </row>
    <row r="720" spans="4:4" customFormat="1" x14ac:dyDescent="0.25">
      <c r="D720" s="10"/>
    </row>
    <row r="721" spans="4:4" customFormat="1" x14ac:dyDescent="0.25">
      <c r="D721" s="10"/>
    </row>
    <row r="722" spans="4:4" customFormat="1" x14ac:dyDescent="0.25">
      <c r="D722" s="10"/>
    </row>
    <row r="723" spans="4:4" customFormat="1" x14ac:dyDescent="0.25">
      <c r="D723" s="10"/>
    </row>
    <row r="724" spans="4:4" customFormat="1" x14ac:dyDescent="0.25">
      <c r="D724" s="10"/>
    </row>
    <row r="725" spans="4:4" customFormat="1" x14ac:dyDescent="0.25">
      <c r="D725" s="10"/>
    </row>
    <row r="726" spans="4:4" customFormat="1" x14ac:dyDescent="0.25">
      <c r="D726" s="10"/>
    </row>
    <row r="727" spans="4:4" customFormat="1" x14ac:dyDescent="0.25">
      <c r="D727" s="10"/>
    </row>
    <row r="728" spans="4:4" customFormat="1" x14ac:dyDescent="0.25">
      <c r="D728" s="10"/>
    </row>
    <row r="729" spans="4:4" customFormat="1" x14ac:dyDescent="0.25">
      <c r="D729" s="10"/>
    </row>
    <row r="730" spans="4:4" customFormat="1" x14ac:dyDescent="0.25">
      <c r="D730" s="10"/>
    </row>
    <row r="731" spans="4:4" customFormat="1" x14ac:dyDescent="0.25">
      <c r="D731" s="10"/>
    </row>
    <row r="732" spans="4:4" customFormat="1" x14ac:dyDescent="0.25">
      <c r="D732" s="10"/>
    </row>
    <row r="733" spans="4:4" customFormat="1" x14ac:dyDescent="0.25">
      <c r="D733" s="10"/>
    </row>
    <row r="734" spans="4:4" customFormat="1" x14ac:dyDescent="0.25">
      <c r="D734" s="10"/>
    </row>
    <row r="735" spans="4:4" customFormat="1" x14ac:dyDescent="0.25">
      <c r="D735" s="10"/>
    </row>
    <row r="736" spans="4:4" customFormat="1" x14ac:dyDescent="0.25">
      <c r="D736" s="10"/>
    </row>
    <row r="737" spans="4:4" customFormat="1" x14ac:dyDescent="0.25">
      <c r="D737" s="10"/>
    </row>
    <row r="738" spans="4:4" customFormat="1" x14ac:dyDescent="0.25">
      <c r="D738" s="10"/>
    </row>
    <row r="739" spans="4:4" customFormat="1" x14ac:dyDescent="0.25">
      <c r="D739" s="10"/>
    </row>
    <row r="740" spans="4:4" customFormat="1" x14ac:dyDescent="0.25">
      <c r="D740" s="10"/>
    </row>
    <row r="741" spans="4:4" customFormat="1" x14ac:dyDescent="0.25">
      <c r="D741" s="10"/>
    </row>
    <row r="742" spans="4:4" customFormat="1" x14ac:dyDescent="0.25">
      <c r="D742" s="10"/>
    </row>
    <row r="743" spans="4:4" customFormat="1" x14ac:dyDescent="0.25">
      <c r="D743" s="10"/>
    </row>
    <row r="744" spans="4:4" customFormat="1" x14ac:dyDescent="0.25">
      <c r="D744" s="10"/>
    </row>
    <row r="745" spans="4:4" customFormat="1" x14ac:dyDescent="0.25">
      <c r="D745" s="10"/>
    </row>
    <row r="746" spans="4:4" customFormat="1" x14ac:dyDescent="0.25">
      <c r="D746" s="10"/>
    </row>
    <row r="747" spans="4:4" customFormat="1" x14ac:dyDescent="0.25">
      <c r="D747" s="10"/>
    </row>
    <row r="748" spans="4:4" customFormat="1" x14ac:dyDescent="0.25">
      <c r="D748" s="10"/>
    </row>
    <row r="749" spans="4:4" customFormat="1" x14ac:dyDescent="0.25">
      <c r="D749" s="10"/>
    </row>
    <row r="750" spans="4:4" customFormat="1" x14ac:dyDescent="0.25">
      <c r="D750" s="10"/>
    </row>
    <row r="751" spans="4:4" customFormat="1" x14ac:dyDescent="0.25">
      <c r="D751" s="10"/>
    </row>
    <row r="752" spans="4:4" customFormat="1" x14ac:dyDescent="0.25">
      <c r="D752" s="10"/>
    </row>
    <row r="753" spans="4:4" customFormat="1" x14ac:dyDescent="0.25">
      <c r="D753" s="10"/>
    </row>
    <row r="754" spans="4:4" customFormat="1" x14ac:dyDescent="0.25">
      <c r="D754" s="10"/>
    </row>
    <row r="755" spans="4:4" customFormat="1" x14ac:dyDescent="0.25">
      <c r="D755" s="10"/>
    </row>
    <row r="756" spans="4:4" customFormat="1" x14ac:dyDescent="0.25">
      <c r="D756" s="10"/>
    </row>
    <row r="757" spans="4:4" customFormat="1" x14ac:dyDescent="0.25">
      <c r="D757" s="10"/>
    </row>
    <row r="758" spans="4:4" customFormat="1" x14ac:dyDescent="0.25">
      <c r="D758" s="10"/>
    </row>
    <row r="759" spans="4:4" customFormat="1" x14ac:dyDescent="0.25">
      <c r="D759" s="10"/>
    </row>
    <row r="760" spans="4:4" customFormat="1" x14ac:dyDescent="0.25">
      <c r="D760" s="10"/>
    </row>
    <row r="761" spans="4:4" customFormat="1" x14ac:dyDescent="0.25">
      <c r="D761" s="10"/>
    </row>
    <row r="762" spans="4:4" customFormat="1" x14ac:dyDescent="0.25">
      <c r="D762" s="10"/>
    </row>
    <row r="763" spans="4:4" customFormat="1" x14ac:dyDescent="0.25">
      <c r="D763" s="10"/>
    </row>
    <row r="764" spans="4:4" customFormat="1" x14ac:dyDescent="0.25">
      <c r="D764" s="10"/>
    </row>
    <row r="765" spans="4:4" customFormat="1" x14ac:dyDescent="0.25">
      <c r="D765" s="10"/>
    </row>
    <row r="766" spans="4:4" customFormat="1" x14ac:dyDescent="0.25">
      <c r="D766" s="10"/>
    </row>
    <row r="767" spans="4:4" customFormat="1" x14ac:dyDescent="0.25">
      <c r="D767" s="10"/>
    </row>
    <row r="768" spans="4:4" customFormat="1" x14ac:dyDescent="0.25">
      <c r="D768" s="10"/>
    </row>
    <row r="769" spans="4:4" customFormat="1" x14ac:dyDescent="0.25">
      <c r="D769" s="10"/>
    </row>
    <row r="770" spans="4:4" customFormat="1" x14ac:dyDescent="0.25">
      <c r="D770" s="10"/>
    </row>
    <row r="771" spans="4:4" customFormat="1" x14ac:dyDescent="0.25">
      <c r="D771" s="10"/>
    </row>
    <row r="772" spans="4:4" customFormat="1" x14ac:dyDescent="0.25">
      <c r="D772" s="10"/>
    </row>
    <row r="773" spans="4:4" customFormat="1" x14ac:dyDescent="0.25">
      <c r="D773" s="10"/>
    </row>
    <row r="774" spans="4:4" customFormat="1" x14ac:dyDescent="0.25">
      <c r="D774" s="10"/>
    </row>
    <row r="775" spans="4:4" customFormat="1" x14ac:dyDescent="0.25">
      <c r="D775" s="10"/>
    </row>
    <row r="776" spans="4:4" customFormat="1" x14ac:dyDescent="0.25">
      <c r="D776" s="10"/>
    </row>
    <row r="777" spans="4:4" customFormat="1" x14ac:dyDescent="0.25">
      <c r="D777" s="10"/>
    </row>
    <row r="778" spans="4:4" customFormat="1" x14ac:dyDescent="0.25">
      <c r="D778" s="10"/>
    </row>
    <row r="779" spans="4:4" customFormat="1" x14ac:dyDescent="0.25">
      <c r="D779" s="10"/>
    </row>
    <row r="780" spans="4:4" customFormat="1" x14ac:dyDescent="0.25">
      <c r="D780" s="10"/>
    </row>
    <row r="781" spans="4:4" customFormat="1" x14ac:dyDescent="0.25">
      <c r="D781" s="10"/>
    </row>
    <row r="782" spans="4:4" customFormat="1" x14ac:dyDescent="0.25">
      <c r="D782" s="10"/>
    </row>
    <row r="783" spans="4:4" customFormat="1" x14ac:dyDescent="0.25">
      <c r="D783" s="10"/>
    </row>
    <row r="784" spans="4:4" customFormat="1" x14ac:dyDescent="0.25">
      <c r="D784" s="10"/>
    </row>
    <row r="785" spans="4:4" customFormat="1" x14ac:dyDescent="0.25">
      <c r="D785" s="10"/>
    </row>
    <row r="786" spans="4:4" customFormat="1" x14ac:dyDescent="0.25">
      <c r="D786" s="10"/>
    </row>
    <row r="787" spans="4:4" customFormat="1" x14ac:dyDescent="0.25">
      <c r="D787" s="10"/>
    </row>
    <row r="788" spans="4:4" customFormat="1" x14ac:dyDescent="0.25">
      <c r="D788" s="10"/>
    </row>
    <row r="789" spans="4:4" customFormat="1" x14ac:dyDescent="0.25">
      <c r="D789" s="10"/>
    </row>
    <row r="790" spans="4:4" customFormat="1" x14ac:dyDescent="0.25">
      <c r="D790" s="10"/>
    </row>
    <row r="791" spans="4:4" customFormat="1" x14ac:dyDescent="0.25">
      <c r="D791" s="10"/>
    </row>
    <row r="792" spans="4:4" customFormat="1" x14ac:dyDescent="0.25">
      <c r="D792" s="10"/>
    </row>
    <row r="793" spans="4:4" customFormat="1" x14ac:dyDescent="0.25">
      <c r="D793" s="10"/>
    </row>
    <row r="794" spans="4:4" customFormat="1" x14ac:dyDescent="0.25">
      <c r="D794" s="10"/>
    </row>
    <row r="795" spans="4:4" customFormat="1" x14ac:dyDescent="0.25">
      <c r="D795" s="10"/>
    </row>
    <row r="796" spans="4:4" customFormat="1" x14ac:dyDescent="0.25">
      <c r="D796" s="10"/>
    </row>
    <row r="797" spans="4:4" customFormat="1" x14ac:dyDescent="0.25">
      <c r="D797" s="10"/>
    </row>
    <row r="798" spans="4:4" customFormat="1" x14ac:dyDescent="0.25">
      <c r="D798" s="10"/>
    </row>
    <row r="799" spans="4:4" customFormat="1" x14ac:dyDescent="0.25">
      <c r="D799" s="10"/>
    </row>
    <row r="800" spans="4:4" customFormat="1" x14ac:dyDescent="0.25">
      <c r="D800" s="10"/>
    </row>
    <row r="801" spans="4:4" customFormat="1" x14ac:dyDescent="0.25">
      <c r="D801" s="10"/>
    </row>
    <row r="802" spans="4:4" customFormat="1" x14ac:dyDescent="0.25">
      <c r="D802" s="10"/>
    </row>
    <row r="803" spans="4:4" customFormat="1" x14ac:dyDescent="0.25">
      <c r="D803" s="10"/>
    </row>
    <row r="804" spans="4:4" customFormat="1" x14ac:dyDescent="0.25">
      <c r="D804" s="10"/>
    </row>
    <row r="805" spans="4:4" customFormat="1" x14ac:dyDescent="0.25">
      <c r="D805" s="10"/>
    </row>
    <row r="806" spans="4:4" customFormat="1" x14ac:dyDescent="0.25">
      <c r="D806" s="10"/>
    </row>
    <row r="807" spans="4:4" customFormat="1" x14ac:dyDescent="0.25">
      <c r="D807" s="10"/>
    </row>
    <row r="808" spans="4:4" customFormat="1" x14ac:dyDescent="0.25">
      <c r="D808" s="10"/>
    </row>
    <row r="809" spans="4:4" customFormat="1" x14ac:dyDescent="0.25">
      <c r="D809" s="10"/>
    </row>
    <row r="810" spans="4:4" customFormat="1" x14ac:dyDescent="0.25">
      <c r="D810" s="10"/>
    </row>
    <row r="811" spans="4:4" customFormat="1" x14ac:dyDescent="0.25">
      <c r="D811" s="10"/>
    </row>
    <row r="812" spans="4:4" customFormat="1" x14ac:dyDescent="0.25">
      <c r="D812" s="10"/>
    </row>
    <row r="813" spans="4:4" customFormat="1" x14ac:dyDescent="0.25">
      <c r="D813" s="10"/>
    </row>
    <row r="814" spans="4:4" customFormat="1" x14ac:dyDescent="0.25">
      <c r="D814" s="10"/>
    </row>
    <row r="815" spans="4:4" customFormat="1" x14ac:dyDescent="0.25">
      <c r="D815" s="10"/>
    </row>
    <row r="816" spans="4:4" customFormat="1" x14ac:dyDescent="0.25">
      <c r="D816" s="10"/>
    </row>
    <row r="817" spans="4:4" customFormat="1" x14ac:dyDescent="0.25">
      <c r="D817" s="10"/>
    </row>
    <row r="818" spans="4:4" customFormat="1" x14ac:dyDescent="0.25">
      <c r="D818" s="10"/>
    </row>
    <row r="819" spans="4:4" customFormat="1" x14ac:dyDescent="0.25">
      <c r="D819" s="10"/>
    </row>
    <row r="820" spans="4:4" customFormat="1" x14ac:dyDescent="0.25">
      <c r="D820" s="10"/>
    </row>
    <row r="821" spans="4:4" customFormat="1" x14ac:dyDescent="0.25">
      <c r="D821" s="10"/>
    </row>
    <row r="822" spans="4:4" customFormat="1" x14ac:dyDescent="0.25">
      <c r="D822" s="10"/>
    </row>
    <row r="823" spans="4:4" customFormat="1" x14ac:dyDescent="0.25">
      <c r="D823" s="10"/>
    </row>
    <row r="824" spans="4:4" customFormat="1" x14ac:dyDescent="0.25">
      <c r="D824" s="10"/>
    </row>
    <row r="825" spans="4:4" customFormat="1" x14ac:dyDescent="0.25">
      <c r="D825" s="10"/>
    </row>
    <row r="826" spans="4:4" customFormat="1" x14ac:dyDescent="0.25">
      <c r="D826" s="10"/>
    </row>
    <row r="827" spans="4:4" customFormat="1" x14ac:dyDescent="0.25">
      <c r="D827" s="10"/>
    </row>
    <row r="828" spans="4:4" customFormat="1" x14ac:dyDescent="0.25">
      <c r="D828" s="10"/>
    </row>
    <row r="829" spans="4:4" customFormat="1" x14ac:dyDescent="0.25">
      <c r="D829" s="10"/>
    </row>
    <row r="830" spans="4:4" customFormat="1" x14ac:dyDescent="0.25">
      <c r="D830" s="10"/>
    </row>
    <row r="831" spans="4:4" customFormat="1" x14ac:dyDescent="0.25">
      <c r="D831" s="10"/>
    </row>
    <row r="832" spans="4:4" customFormat="1" x14ac:dyDescent="0.25">
      <c r="D832" s="10"/>
    </row>
    <row r="833" spans="4:4" customFormat="1" x14ac:dyDescent="0.25">
      <c r="D833" s="10"/>
    </row>
    <row r="834" spans="4:4" customFormat="1" x14ac:dyDescent="0.25">
      <c r="D834" s="10"/>
    </row>
    <row r="835" spans="4:4" customFormat="1" x14ac:dyDescent="0.25">
      <c r="D835" s="10"/>
    </row>
    <row r="836" spans="4:4" customFormat="1" x14ac:dyDescent="0.25">
      <c r="D836" s="10"/>
    </row>
    <row r="837" spans="4:4" customFormat="1" x14ac:dyDescent="0.25">
      <c r="D837" s="10"/>
    </row>
    <row r="838" spans="4:4" customFormat="1" x14ac:dyDescent="0.25">
      <c r="D838" s="10"/>
    </row>
    <row r="839" spans="4:4" customFormat="1" x14ac:dyDescent="0.25">
      <c r="D839" s="10"/>
    </row>
    <row r="840" spans="4:4" customFormat="1" x14ac:dyDescent="0.25">
      <c r="D840" s="10"/>
    </row>
    <row r="841" spans="4:4" customFormat="1" x14ac:dyDescent="0.25">
      <c r="D841" s="10"/>
    </row>
    <row r="842" spans="4:4" customFormat="1" x14ac:dyDescent="0.25">
      <c r="D842" s="10"/>
    </row>
    <row r="843" spans="4:4" customFormat="1" x14ac:dyDescent="0.25">
      <c r="D843" s="10"/>
    </row>
    <row r="844" spans="4:4" customFormat="1" x14ac:dyDescent="0.25">
      <c r="D844" s="10"/>
    </row>
    <row r="845" spans="4:4" customFormat="1" x14ac:dyDescent="0.25">
      <c r="D845" s="10"/>
    </row>
    <row r="846" spans="4:4" customFormat="1" x14ac:dyDescent="0.25">
      <c r="D846" s="10"/>
    </row>
    <row r="847" spans="4:4" customFormat="1" x14ac:dyDescent="0.25">
      <c r="D847" s="10"/>
    </row>
    <row r="848" spans="4:4" customFormat="1" x14ac:dyDescent="0.25">
      <c r="D848" s="10"/>
    </row>
    <row r="849" spans="4:4" customFormat="1" x14ac:dyDescent="0.25">
      <c r="D849" s="10"/>
    </row>
    <row r="850" spans="4:4" customFormat="1" x14ac:dyDescent="0.25">
      <c r="D850" s="10"/>
    </row>
    <row r="851" spans="4:4" customFormat="1" x14ac:dyDescent="0.25">
      <c r="D851" s="10"/>
    </row>
    <row r="852" spans="4:4" customFormat="1" x14ac:dyDescent="0.25">
      <c r="D852" s="10"/>
    </row>
    <row r="853" spans="4:4" customFormat="1" x14ac:dyDescent="0.25">
      <c r="D853" s="10"/>
    </row>
    <row r="854" spans="4:4" customFormat="1" x14ac:dyDescent="0.25">
      <c r="D854" s="10"/>
    </row>
    <row r="855" spans="4:4" customFormat="1" x14ac:dyDescent="0.25">
      <c r="D855" s="10"/>
    </row>
    <row r="856" spans="4:4" customFormat="1" x14ac:dyDescent="0.25">
      <c r="D856" s="10"/>
    </row>
    <row r="857" spans="4:4" customFormat="1" x14ac:dyDescent="0.25">
      <c r="D857" s="10"/>
    </row>
    <row r="858" spans="4:4" customFormat="1" x14ac:dyDescent="0.25">
      <c r="D858" s="10"/>
    </row>
    <row r="859" spans="4:4" customFormat="1" x14ac:dyDescent="0.25">
      <c r="D859" s="10"/>
    </row>
    <row r="860" spans="4:4" customFormat="1" x14ac:dyDescent="0.25">
      <c r="D860" s="10"/>
    </row>
    <row r="861" spans="4:4" customFormat="1" x14ac:dyDescent="0.25">
      <c r="D861" s="10"/>
    </row>
    <row r="862" spans="4:4" customFormat="1" x14ac:dyDescent="0.25">
      <c r="D862" s="10"/>
    </row>
    <row r="863" spans="4:4" customFormat="1" x14ac:dyDescent="0.25">
      <c r="D863" s="10"/>
    </row>
    <row r="864" spans="4:4" customFormat="1" x14ac:dyDescent="0.25">
      <c r="D864" s="10"/>
    </row>
    <row r="865" spans="4:4" customFormat="1" x14ac:dyDescent="0.25">
      <c r="D865" s="10"/>
    </row>
    <row r="866" spans="4:4" customFormat="1" x14ac:dyDescent="0.25">
      <c r="D866" s="10"/>
    </row>
    <row r="867" spans="4:4" customFormat="1" x14ac:dyDescent="0.25">
      <c r="D867" s="10"/>
    </row>
    <row r="868" spans="4:4" customFormat="1" x14ac:dyDescent="0.25">
      <c r="D868" s="10"/>
    </row>
    <row r="869" spans="4:4" customFormat="1" x14ac:dyDescent="0.25">
      <c r="D869" s="10"/>
    </row>
    <row r="870" spans="4:4" customFormat="1" x14ac:dyDescent="0.25">
      <c r="D870" s="10"/>
    </row>
    <row r="871" spans="4:4" customFormat="1" x14ac:dyDescent="0.25">
      <c r="D871" s="10"/>
    </row>
    <row r="872" spans="4:4" customFormat="1" x14ac:dyDescent="0.25">
      <c r="D872" s="10"/>
    </row>
    <row r="873" spans="4:4" customFormat="1" x14ac:dyDescent="0.25">
      <c r="D873" s="10"/>
    </row>
    <row r="874" spans="4:4" customFormat="1" x14ac:dyDescent="0.25">
      <c r="D874" s="10"/>
    </row>
    <row r="875" spans="4:4" customFormat="1" x14ac:dyDescent="0.25">
      <c r="D875" s="10"/>
    </row>
    <row r="876" spans="4:4" customFormat="1" x14ac:dyDescent="0.25">
      <c r="D876" s="10"/>
    </row>
    <row r="877" spans="4:4" customFormat="1" x14ac:dyDescent="0.25">
      <c r="D877" s="10"/>
    </row>
    <row r="878" spans="4:4" customFormat="1" x14ac:dyDescent="0.25">
      <c r="D878" s="10"/>
    </row>
    <row r="879" spans="4:4" customFormat="1" x14ac:dyDescent="0.25">
      <c r="D879" s="10"/>
    </row>
    <row r="880" spans="4:4" customFormat="1" x14ac:dyDescent="0.25">
      <c r="D880" s="10"/>
    </row>
    <row r="881" spans="4:4" customFormat="1" x14ac:dyDescent="0.25">
      <c r="D881" s="10"/>
    </row>
    <row r="882" spans="4:4" customFormat="1" x14ac:dyDescent="0.25">
      <c r="D882" s="10"/>
    </row>
    <row r="883" spans="4:4" customFormat="1" x14ac:dyDescent="0.25">
      <c r="D883" s="10"/>
    </row>
    <row r="884" spans="4:4" customFormat="1" x14ac:dyDescent="0.25">
      <c r="D884" s="10"/>
    </row>
    <row r="885" spans="4:4" customFormat="1" x14ac:dyDescent="0.25">
      <c r="D885" s="10"/>
    </row>
    <row r="886" spans="4:4" customFormat="1" x14ac:dyDescent="0.25">
      <c r="D886" s="10"/>
    </row>
    <row r="887" spans="4:4" customFormat="1" x14ac:dyDescent="0.25">
      <c r="D887" s="10"/>
    </row>
    <row r="888" spans="4:4" customFormat="1" x14ac:dyDescent="0.25">
      <c r="D888" s="10"/>
    </row>
    <row r="889" spans="4:4" customFormat="1" x14ac:dyDescent="0.25">
      <c r="D889" s="10"/>
    </row>
    <row r="890" spans="4:4" customFormat="1" x14ac:dyDescent="0.25">
      <c r="D890" s="10"/>
    </row>
    <row r="891" spans="4:4" customFormat="1" x14ac:dyDescent="0.25">
      <c r="D891" s="10"/>
    </row>
    <row r="892" spans="4:4" customFormat="1" x14ac:dyDescent="0.25">
      <c r="D892" s="10"/>
    </row>
    <row r="893" spans="4:4" customFormat="1" x14ac:dyDescent="0.25">
      <c r="D893" s="10"/>
    </row>
    <row r="894" spans="4:4" customFormat="1" x14ac:dyDescent="0.25">
      <c r="D894" s="10"/>
    </row>
    <row r="895" spans="4:4" customFormat="1" x14ac:dyDescent="0.25">
      <c r="D895" s="10"/>
    </row>
    <row r="896" spans="4:4" customFormat="1" x14ac:dyDescent="0.25">
      <c r="D896" s="10"/>
    </row>
    <row r="897" spans="4:4" customFormat="1" x14ac:dyDescent="0.25">
      <c r="D897" s="10"/>
    </row>
    <row r="898" spans="4:4" customFormat="1" x14ac:dyDescent="0.25">
      <c r="D898" s="10"/>
    </row>
    <row r="899" spans="4:4" customFormat="1" x14ac:dyDescent="0.25">
      <c r="D899" s="10"/>
    </row>
    <row r="900" spans="4:4" customFormat="1" x14ac:dyDescent="0.25">
      <c r="D900" s="10"/>
    </row>
    <row r="901" spans="4:4" customFormat="1" x14ac:dyDescent="0.25">
      <c r="D901" s="10"/>
    </row>
    <row r="902" spans="4:4" customFormat="1" x14ac:dyDescent="0.25">
      <c r="D902" s="10"/>
    </row>
    <row r="903" spans="4:4" customFormat="1" x14ac:dyDescent="0.25">
      <c r="D903" s="10"/>
    </row>
    <row r="904" spans="4:4" customFormat="1" x14ac:dyDescent="0.25">
      <c r="D904" s="10"/>
    </row>
    <row r="905" spans="4:4" customFormat="1" x14ac:dyDescent="0.25">
      <c r="D905" s="10"/>
    </row>
    <row r="906" spans="4:4" customFormat="1" x14ac:dyDescent="0.25">
      <c r="D906" s="10"/>
    </row>
    <row r="907" spans="4:4" customFormat="1" x14ac:dyDescent="0.25">
      <c r="D907" s="10"/>
    </row>
    <row r="908" spans="4:4" customFormat="1" x14ac:dyDescent="0.25">
      <c r="D908" s="10"/>
    </row>
    <row r="909" spans="4:4" customFormat="1" x14ac:dyDescent="0.25">
      <c r="D909" s="10"/>
    </row>
    <row r="910" spans="4:4" customFormat="1" x14ac:dyDescent="0.25">
      <c r="D910" s="10"/>
    </row>
    <row r="911" spans="4:4" customFormat="1" x14ac:dyDescent="0.25">
      <c r="D911" s="10"/>
    </row>
    <row r="912" spans="4:4" customFormat="1" x14ac:dyDescent="0.25">
      <c r="D912" s="10"/>
    </row>
    <row r="913" spans="4:4" customFormat="1" x14ac:dyDescent="0.25">
      <c r="D913" s="10"/>
    </row>
    <row r="914" spans="4:4" customFormat="1" x14ac:dyDescent="0.25">
      <c r="D914" s="10"/>
    </row>
    <row r="915" spans="4:4" customFormat="1" x14ac:dyDescent="0.25">
      <c r="D915" s="10"/>
    </row>
    <row r="916" spans="4:4" customFormat="1" x14ac:dyDescent="0.25">
      <c r="D916" s="10"/>
    </row>
    <row r="917" spans="4:4" customFormat="1" x14ac:dyDescent="0.25">
      <c r="D917" s="10"/>
    </row>
    <row r="918" spans="4:4" customFormat="1" x14ac:dyDescent="0.25">
      <c r="D918" s="10"/>
    </row>
    <row r="919" spans="4:4" customFormat="1" x14ac:dyDescent="0.25">
      <c r="D919" s="10"/>
    </row>
    <row r="920" spans="4:4" customFormat="1" x14ac:dyDescent="0.25">
      <c r="D920" s="10"/>
    </row>
    <row r="921" spans="4:4" customFormat="1" x14ac:dyDescent="0.25">
      <c r="D921" s="10"/>
    </row>
    <row r="922" spans="4:4" customFormat="1" x14ac:dyDescent="0.25">
      <c r="D922" s="10"/>
    </row>
    <row r="923" spans="4:4" customFormat="1" x14ac:dyDescent="0.25">
      <c r="D923" s="10"/>
    </row>
    <row r="924" spans="4:4" customFormat="1" x14ac:dyDescent="0.25">
      <c r="D924" s="10"/>
    </row>
    <row r="925" spans="4:4" customFormat="1" x14ac:dyDescent="0.25">
      <c r="D925" s="10"/>
    </row>
    <row r="926" spans="4:4" customFormat="1" x14ac:dyDescent="0.25">
      <c r="D926" s="10"/>
    </row>
    <row r="927" spans="4:4" customFormat="1" x14ac:dyDescent="0.25">
      <c r="D927" s="10"/>
    </row>
    <row r="928" spans="4:4" customFormat="1" x14ac:dyDescent="0.25">
      <c r="D928" s="10"/>
    </row>
    <row r="929" spans="4:4" customFormat="1" x14ac:dyDescent="0.25">
      <c r="D929" s="10"/>
    </row>
    <row r="930" spans="4:4" customFormat="1" x14ac:dyDescent="0.25">
      <c r="D930" s="10"/>
    </row>
    <row r="931" spans="4:4" customFormat="1" x14ac:dyDescent="0.25">
      <c r="D931" s="10"/>
    </row>
    <row r="932" spans="4:4" customFormat="1" x14ac:dyDescent="0.25">
      <c r="D932" s="10"/>
    </row>
    <row r="933" spans="4:4" customFormat="1" x14ac:dyDescent="0.25">
      <c r="D933" s="10"/>
    </row>
    <row r="934" spans="4:4" customFormat="1" x14ac:dyDescent="0.25">
      <c r="D934" s="10"/>
    </row>
    <row r="935" spans="4:4" customFormat="1" x14ac:dyDescent="0.25">
      <c r="D935" s="10"/>
    </row>
    <row r="936" spans="4:4" customFormat="1" x14ac:dyDescent="0.25">
      <c r="D936" s="10"/>
    </row>
    <row r="937" spans="4:4" customFormat="1" x14ac:dyDescent="0.25">
      <c r="D937" s="10"/>
    </row>
    <row r="938" spans="4:4" customFormat="1" x14ac:dyDescent="0.25">
      <c r="D938" s="10"/>
    </row>
    <row r="939" spans="4:4" customFormat="1" x14ac:dyDescent="0.25">
      <c r="D939" s="10"/>
    </row>
    <row r="940" spans="4:4" customFormat="1" x14ac:dyDescent="0.25">
      <c r="D940" s="10"/>
    </row>
    <row r="941" spans="4:4" customFormat="1" x14ac:dyDescent="0.25">
      <c r="D941" s="10"/>
    </row>
    <row r="942" spans="4:4" customFormat="1" x14ac:dyDescent="0.25">
      <c r="D942" s="10"/>
    </row>
    <row r="943" spans="4:4" customFormat="1" x14ac:dyDescent="0.25">
      <c r="D943" s="10"/>
    </row>
    <row r="944" spans="4:4" customFormat="1" x14ac:dyDescent="0.25">
      <c r="D944" s="10"/>
    </row>
    <row r="945" spans="4:4" customFormat="1" x14ac:dyDescent="0.25">
      <c r="D945" s="10"/>
    </row>
    <row r="946" spans="4:4" customFormat="1" x14ac:dyDescent="0.25">
      <c r="D946" s="10"/>
    </row>
    <row r="947" spans="4:4" customFormat="1" x14ac:dyDescent="0.25">
      <c r="D947" s="10"/>
    </row>
    <row r="948" spans="4:4" customFormat="1" x14ac:dyDescent="0.25">
      <c r="D948" s="10"/>
    </row>
    <row r="949" spans="4:4" customFormat="1" x14ac:dyDescent="0.25">
      <c r="D949" s="10"/>
    </row>
    <row r="950" spans="4:4" customFormat="1" x14ac:dyDescent="0.25">
      <c r="D950" s="10"/>
    </row>
    <row r="951" spans="4:4" customFormat="1" x14ac:dyDescent="0.25">
      <c r="D951" s="10"/>
    </row>
    <row r="952" spans="4:4" customFormat="1" x14ac:dyDescent="0.25">
      <c r="D952" s="10"/>
    </row>
    <row r="953" spans="4:4" customFormat="1" x14ac:dyDescent="0.25">
      <c r="D953" s="10"/>
    </row>
    <row r="954" spans="4:4" customFormat="1" x14ac:dyDescent="0.25">
      <c r="D954" s="10"/>
    </row>
    <row r="955" spans="4:4" customFormat="1" x14ac:dyDescent="0.25">
      <c r="D955" s="10"/>
    </row>
    <row r="956" spans="4:4" customFormat="1" x14ac:dyDescent="0.25">
      <c r="D956" s="10"/>
    </row>
    <row r="957" spans="4:4" customFormat="1" x14ac:dyDescent="0.25">
      <c r="D957" s="10"/>
    </row>
    <row r="958" spans="4:4" customFormat="1" x14ac:dyDescent="0.25">
      <c r="D958" s="10"/>
    </row>
    <row r="959" spans="4:4" customFormat="1" x14ac:dyDescent="0.25">
      <c r="D959" s="10"/>
    </row>
    <row r="960" spans="4:4" customFormat="1" x14ac:dyDescent="0.25">
      <c r="D960" s="10"/>
    </row>
    <row r="961" spans="4:4" customFormat="1" x14ac:dyDescent="0.25">
      <c r="D961" s="10"/>
    </row>
    <row r="962" spans="4:4" customFormat="1" x14ac:dyDescent="0.25">
      <c r="D962" s="10"/>
    </row>
    <row r="963" spans="4:4" customFormat="1" x14ac:dyDescent="0.25">
      <c r="D963" s="10"/>
    </row>
    <row r="964" spans="4:4" customFormat="1" x14ac:dyDescent="0.25">
      <c r="D964" s="10"/>
    </row>
    <row r="965" spans="4:4" customFormat="1" x14ac:dyDescent="0.25">
      <c r="D965" s="10"/>
    </row>
    <row r="966" spans="4:4" customFormat="1" x14ac:dyDescent="0.25">
      <c r="D966" s="10"/>
    </row>
    <row r="967" spans="4:4" customFormat="1" x14ac:dyDescent="0.25">
      <c r="D967" s="10"/>
    </row>
    <row r="968" spans="4:4" customFormat="1" x14ac:dyDescent="0.25">
      <c r="D968" s="10"/>
    </row>
    <row r="969" spans="4:4" customFormat="1" x14ac:dyDescent="0.25">
      <c r="D969" s="10"/>
    </row>
    <row r="970" spans="4:4" customFormat="1" x14ac:dyDescent="0.25">
      <c r="D970" s="10"/>
    </row>
    <row r="971" spans="4:4" customFormat="1" x14ac:dyDescent="0.25">
      <c r="D971" s="10"/>
    </row>
    <row r="972" spans="4:4" customFormat="1" x14ac:dyDescent="0.25">
      <c r="D972" s="10"/>
    </row>
    <row r="973" spans="4:4" customFormat="1" x14ac:dyDescent="0.25">
      <c r="D973" s="10"/>
    </row>
    <row r="974" spans="4:4" customFormat="1" x14ac:dyDescent="0.25">
      <c r="D974" s="10"/>
    </row>
    <row r="975" spans="4:4" customFormat="1" x14ac:dyDescent="0.25">
      <c r="D975" s="10"/>
    </row>
    <row r="976" spans="4:4" customFormat="1" x14ac:dyDescent="0.25">
      <c r="D976" s="10"/>
    </row>
    <row r="977" spans="4:4" customFormat="1" x14ac:dyDescent="0.25">
      <c r="D977" s="10"/>
    </row>
    <row r="978" spans="4:4" customFormat="1" x14ac:dyDescent="0.25">
      <c r="D978" s="10"/>
    </row>
    <row r="979" spans="4:4" customFormat="1" x14ac:dyDescent="0.25">
      <c r="D979" s="10"/>
    </row>
    <row r="980" spans="4:4" customFormat="1" x14ac:dyDescent="0.25">
      <c r="D980" s="10"/>
    </row>
    <row r="981" spans="4:4" customFormat="1" x14ac:dyDescent="0.25">
      <c r="D981" s="10"/>
    </row>
    <row r="982" spans="4:4" customFormat="1" x14ac:dyDescent="0.25">
      <c r="D982" s="10"/>
    </row>
    <row r="983" spans="4:4" customFormat="1" x14ac:dyDescent="0.25">
      <c r="D983" s="10"/>
    </row>
    <row r="984" spans="4:4" customFormat="1" x14ac:dyDescent="0.25">
      <c r="D984" s="10"/>
    </row>
    <row r="985" spans="4:4" customFormat="1" x14ac:dyDescent="0.25">
      <c r="D985" s="10"/>
    </row>
    <row r="986" spans="4:4" customFormat="1" x14ac:dyDescent="0.25">
      <c r="D986" s="10"/>
    </row>
    <row r="987" spans="4:4" customFormat="1" x14ac:dyDescent="0.25">
      <c r="D987" s="10"/>
    </row>
    <row r="988" spans="4:4" customFormat="1" x14ac:dyDescent="0.25">
      <c r="D988" s="10"/>
    </row>
    <row r="989" spans="4:4" customFormat="1" x14ac:dyDescent="0.25">
      <c r="D989" s="10"/>
    </row>
    <row r="990" spans="4:4" customFormat="1" x14ac:dyDescent="0.25">
      <c r="D990" s="10"/>
    </row>
    <row r="991" spans="4:4" customFormat="1" x14ac:dyDescent="0.25">
      <c r="D991" s="10"/>
    </row>
    <row r="992" spans="4:4" customFormat="1" x14ac:dyDescent="0.25">
      <c r="D992" s="10"/>
    </row>
    <row r="993" spans="4:4" customFormat="1" x14ac:dyDescent="0.25">
      <c r="D993" s="10"/>
    </row>
    <row r="994" spans="4:4" customFormat="1" x14ac:dyDescent="0.25">
      <c r="D994" s="10"/>
    </row>
    <row r="995" spans="4:4" customFormat="1" x14ac:dyDescent="0.25">
      <c r="D995" s="10"/>
    </row>
    <row r="996" spans="4:4" customFormat="1" x14ac:dyDescent="0.25">
      <c r="D996" s="10"/>
    </row>
    <row r="997" spans="4:4" customFormat="1" x14ac:dyDescent="0.25">
      <c r="D997" s="10"/>
    </row>
    <row r="998" spans="4:4" customFormat="1" x14ac:dyDescent="0.25">
      <c r="D998" s="10"/>
    </row>
    <row r="999" spans="4:4" customFormat="1" x14ac:dyDescent="0.25">
      <c r="D999" s="10"/>
    </row>
    <row r="1000" spans="4:4" customFormat="1" x14ac:dyDescent="0.25">
      <c r="D1000" s="10"/>
    </row>
    <row r="1001" spans="4:4" customFormat="1" x14ac:dyDescent="0.25">
      <c r="D1001" s="10"/>
    </row>
    <row r="1002" spans="4:4" customFormat="1" x14ac:dyDescent="0.25">
      <c r="D1002" s="10"/>
    </row>
    <row r="1003" spans="4:4" customFormat="1" x14ac:dyDescent="0.25">
      <c r="D1003" s="10"/>
    </row>
    <row r="1004" spans="4:4" customFormat="1" x14ac:dyDescent="0.25">
      <c r="D1004" s="10"/>
    </row>
    <row r="1005" spans="4:4" customFormat="1" x14ac:dyDescent="0.25">
      <c r="D1005" s="10"/>
    </row>
    <row r="1006" spans="4:4" customFormat="1" x14ac:dyDescent="0.25">
      <c r="D1006" s="10"/>
    </row>
    <row r="1007" spans="4:4" customFormat="1" x14ac:dyDescent="0.25">
      <c r="D1007" s="10"/>
    </row>
    <row r="1008" spans="4:4" customFormat="1" x14ac:dyDescent="0.25">
      <c r="D1008" s="10"/>
    </row>
    <row r="1009" spans="4:4" customFormat="1" x14ac:dyDescent="0.25">
      <c r="D1009" s="10"/>
    </row>
    <row r="1010" spans="4:4" customFormat="1" x14ac:dyDescent="0.25">
      <c r="D1010" s="10"/>
    </row>
    <row r="1011" spans="4:4" customFormat="1" x14ac:dyDescent="0.25">
      <c r="D1011" s="10"/>
    </row>
    <row r="1012" spans="4:4" customFormat="1" x14ac:dyDescent="0.25">
      <c r="D1012" s="10"/>
    </row>
    <row r="1013" spans="4:4" customFormat="1" x14ac:dyDescent="0.25">
      <c r="D1013" s="10"/>
    </row>
    <row r="1014" spans="4:4" customFormat="1" x14ac:dyDescent="0.25">
      <c r="D1014" s="10"/>
    </row>
    <row r="1015" spans="4:4" customFormat="1" x14ac:dyDescent="0.25">
      <c r="D1015" s="10"/>
    </row>
    <row r="1016" spans="4:4" customFormat="1" x14ac:dyDescent="0.25">
      <c r="D1016" s="10"/>
    </row>
    <row r="1017" spans="4:4" customFormat="1" x14ac:dyDescent="0.25">
      <c r="D1017" s="10"/>
    </row>
    <row r="1018" spans="4:4" customFormat="1" x14ac:dyDescent="0.25">
      <c r="D1018" s="10"/>
    </row>
    <row r="1019" spans="4:4" customFormat="1" x14ac:dyDescent="0.25">
      <c r="D1019" s="10"/>
    </row>
    <row r="1020" spans="4:4" customFormat="1" x14ac:dyDescent="0.25">
      <c r="D1020" s="10"/>
    </row>
    <row r="1021" spans="4:4" customFormat="1" x14ac:dyDescent="0.25">
      <c r="D1021" s="10"/>
    </row>
    <row r="1022" spans="4:4" customFormat="1" x14ac:dyDescent="0.25">
      <c r="D1022" s="10"/>
    </row>
    <row r="1023" spans="4:4" customFormat="1" x14ac:dyDescent="0.25">
      <c r="D1023" s="10"/>
    </row>
    <row r="1024" spans="4:4" customFormat="1" x14ac:dyDescent="0.25">
      <c r="D1024" s="10"/>
    </row>
    <row r="1025" spans="4:4" customFormat="1" x14ac:dyDescent="0.25">
      <c r="D1025" s="10"/>
    </row>
    <row r="1026" spans="4:4" customFormat="1" x14ac:dyDescent="0.25">
      <c r="D1026" s="10"/>
    </row>
    <row r="1027" spans="4:4" customFormat="1" x14ac:dyDescent="0.25">
      <c r="D1027" s="10"/>
    </row>
    <row r="1028" spans="4:4" customFormat="1" x14ac:dyDescent="0.25">
      <c r="D1028" s="10"/>
    </row>
    <row r="1029" spans="4:4" customFormat="1" x14ac:dyDescent="0.25">
      <c r="D1029" s="10"/>
    </row>
    <row r="1030" spans="4:4" customFormat="1" x14ac:dyDescent="0.25">
      <c r="D1030" s="10"/>
    </row>
    <row r="1031" spans="4:4" customFormat="1" x14ac:dyDescent="0.25">
      <c r="D1031" s="10"/>
    </row>
    <row r="1032" spans="4:4" customFormat="1" x14ac:dyDescent="0.25">
      <c r="D1032" s="10"/>
    </row>
    <row r="1033" spans="4:4" customFormat="1" x14ac:dyDescent="0.25">
      <c r="D1033" s="10"/>
    </row>
    <row r="1034" spans="4:4" customFormat="1" x14ac:dyDescent="0.25">
      <c r="D1034" s="10"/>
    </row>
    <row r="1035" spans="4:4" customFormat="1" x14ac:dyDescent="0.25">
      <c r="D1035" s="10"/>
    </row>
    <row r="1036" spans="4:4" customFormat="1" x14ac:dyDescent="0.25">
      <c r="D1036" s="10"/>
    </row>
    <row r="1037" spans="4:4" customFormat="1" x14ac:dyDescent="0.25">
      <c r="D1037" s="10"/>
    </row>
    <row r="1038" spans="4:4" customFormat="1" x14ac:dyDescent="0.25">
      <c r="D1038" s="10"/>
    </row>
    <row r="1039" spans="4:4" customFormat="1" x14ac:dyDescent="0.25">
      <c r="D1039" s="10"/>
    </row>
    <row r="1040" spans="4:4" customFormat="1" x14ac:dyDescent="0.25">
      <c r="D1040" s="10"/>
    </row>
    <row r="1041" spans="4:4" customFormat="1" x14ac:dyDescent="0.25">
      <c r="D1041" s="10"/>
    </row>
    <row r="1042" spans="4:4" customFormat="1" x14ac:dyDescent="0.25">
      <c r="D1042" s="10"/>
    </row>
    <row r="1043" spans="4:4" customFormat="1" x14ac:dyDescent="0.25">
      <c r="D1043" s="10"/>
    </row>
    <row r="1044" spans="4:4" customFormat="1" x14ac:dyDescent="0.25">
      <c r="D1044" s="10"/>
    </row>
    <row r="1045" spans="4:4" customFormat="1" x14ac:dyDescent="0.25">
      <c r="D1045" s="10"/>
    </row>
    <row r="1046" spans="4:4" customFormat="1" x14ac:dyDescent="0.25">
      <c r="D1046" s="10"/>
    </row>
    <row r="1047" spans="4:4" customFormat="1" x14ac:dyDescent="0.25">
      <c r="D1047" s="10"/>
    </row>
    <row r="1048" spans="4:4" customFormat="1" x14ac:dyDescent="0.25">
      <c r="D1048" s="10"/>
    </row>
    <row r="1049" spans="4:4" customFormat="1" x14ac:dyDescent="0.25">
      <c r="D1049" s="10"/>
    </row>
    <row r="1050" spans="4:4" customFormat="1" x14ac:dyDescent="0.25">
      <c r="D1050" s="10"/>
    </row>
    <row r="1051" spans="4:4" customFormat="1" x14ac:dyDescent="0.25">
      <c r="D1051" s="10"/>
    </row>
    <row r="1052" spans="4:4" customFormat="1" x14ac:dyDescent="0.25">
      <c r="D1052" s="10"/>
    </row>
    <row r="1053" spans="4:4" customFormat="1" x14ac:dyDescent="0.25">
      <c r="D1053" s="10"/>
    </row>
    <row r="1054" spans="4:4" customFormat="1" x14ac:dyDescent="0.25">
      <c r="D1054" s="10"/>
    </row>
    <row r="1055" spans="4:4" customFormat="1" x14ac:dyDescent="0.25">
      <c r="D1055" s="10"/>
    </row>
    <row r="1056" spans="4:4" customFormat="1" x14ac:dyDescent="0.25">
      <c r="D1056" s="10"/>
    </row>
    <row r="1057" spans="4:4" customFormat="1" x14ac:dyDescent="0.25">
      <c r="D1057" s="10"/>
    </row>
    <row r="1058" spans="4:4" customFormat="1" x14ac:dyDescent="0.25">
      <c r="D1058" s="10"/>
    </row>
    <row r="1059" spans="4:4" customFormat="1" x14ac:dyDescent="0.25">
      <c r="D1059" s="10"/>
    </row>
    <row r="1060" spans="4:4" customFormat="1" x14ac:dyDescent="0.25">
      <c r="D1060" s="10"/>
    </row>
    <row r="1061" spans="4:4" customFormat="1" x14ac:dyDescent="0.25">
      <c r="D1061" s="10"/>
    </row>
    <row r="1062" spans="4:4" customFormat="1" x14ac:dyDescent="0.25">
      <c r="D1062" s="10"/>
    </row>
    <row r="1063" spans="4:4" customFormat="1" x14ac:dyDescent="0.25">
      <c r="D1063" s="10"/>
    </row>
    <row r="1064" spans="4:4" customFormat="1" x14ac:dyDescent="0.25">
      <c r="D1064" s="10"/>
    </row>
    <row r="1065" spans="4:4" customFormat="1" x14ac:dyDescent="0.25">
      <c r="D1065" s="10"/>
    </row>
    <row r="1066" spans="4:4" customFormat="1" x14ac:dyDescent="0.25">
      <c r="D1066" s="10"/>
    </row>
    <row r="1067" spans="4:4" customFormat="1" x14ac:dyDescent="0.25">
      <c r="D1067" s="10"/>
    </row>
    <row r="1068" spans="4:4" customFormat="1" x14ac:dyDescent="0.25">
      <c r="D1068" s="10"/>
    </row>
    <row r="1069" spans="4:4" customFormat="1" x14ac:dyDescent="0.25">
      <c r="D1069" s="10"/>
    </row>
    <row r="1070" spans="4:4" customFormat="1" x14ac:dyDescent="0.25">
      <c r="D1070" s="10"/>
    </row>
    <row r="1071" spans="4:4" customFormat="1" x14ac:dyDescent="0.25">
      <c r="D1071" s="10"/>
    </row>
    <row r="1072" spans="4:4" customFormat="1" x14ac:dyDescent="0.25">
      <c r="D1072" s="10"/>
    </row>
    <row r="1073" spans="4:4" customFormat="1" x14ac:dyDescent="0.25">
      <c r="D1073" s="10"/>
    </row>
    <row r="1074" spans="4:4" customFormat="1" x14ac:dyDescent="0.25">
      <c r="D1074" s="10"/>
    </row>
    <row r="1075" spans="4:4" customFormat="1" x14ac:dyDescent="0.25">
      <c r="D1075" s="10"/>
    </row>
    <row r="1076" spans="4:4" customFormat="1" x14ac:dyDescent="0.25">
      <c r="D1076" s="10"/>
    </row>
    <row r="1077" spans="4:4" customFormat="1" x14ac:dyDescent="0.25">
      <c r="D1077" s="10"/>
    </row>
    <row r="1078" spans="4:4" customFormat="1" x14ac:dyDescent="0.25">
      <c r="D1078" s="10"/>
    </row>
    <row r="1079" spans="4:4" customFormat="1" x14ac:dyDescent="0.25">
      <c r="D1079" s="10"/>
    </row>
    <row r="1080" spans="4:4" customFormat="1" x14ac:dyDescent="0.25">
      <c r="D1080" s="10"/>
    </row>
    <row r="1081" spans="4:4" customFormat="1" x14ac:dyDescent="0.25">
      <c r="D1081" s="10"/>
    </row>
    <row r="1082" spans="4:4" customFormat="1" x14ac:dyDescent="0.25">
      <c r="D1082" s="10"/>
    </row>
    <row r="1083" spans="4:4" customFormat="1" x14ac:dyDescent="0.25">
      <c r="D1083" s="10"/>
    </row>
    <row r="1084" spans="4:4" customFormat="1" x14ac:dyDescent="0.25">
      <c r="D1084" s="10"/>
    </row>
    <row r="1085" spans="4:4" customFormat="1" x14ac:dyDescent="0.25">
      <c r="D1085" s="10"/>
    </row>
    <row r="1086" spans="4:4" customFormat="1" x14ac:dyDescent="0.25">
      <c r="D1086" s="10"/>
    </row>
    <row r="1087" spans="4:4" customFormat="1" x14ac:dyDescent="0.25">
      <c r="D1087" s="10"/>
    </row>
    <row r="1088" spans="4:4" customFormat="1" x14ac:dyDescent="0.25">
      <c r="D1088" s="10"/>
    </row>
    <row r="1089" spans="4:4" customFormat="1" x14ac:dyDescent="0.25">
      <c r="D1089" s="10"/>
    </row>
    <row r="1090" spans="4:4" customFormat="1" x14ac:dyDescent="0.25">
      <c r="D1090" s="10"/>
    </row>
    <row r="1091" spans="4:4" customFormat="1" x14ac:dyDescent="0.25">
      <c r="D1091" s="10"/>
    </row>
    <row r="1092" spans="4:4" customFormat="1" x14ac:dyDescent="0.25">
      <c r="D1092" s="10"/>
    </row>
    <row r="1093" spans="4:4" customFormat="1" x14ac:dyDescent="0.25">
      <c r="D1093" s="10"/>
    </row>
    <row r="1094" spans="4:4" customFormat="1" x14ac:dyDescent="0.25">
      <c r="D1094" s="10"/>
    </row>
    <row r="1095" spans="4:4" customFormat="1" x14ac:dyDescent="0.25">
      <c r="D1095" s="10"/>
    </row>
    <row r="1096" spans="4:4" customFormat="1" x14ac:dyDescent="0.25">
      <c r="D1096" s="10"/>
    </row>
    <row r="1097" spans="4:4" customFormat="1" x14ac:dyDescent="0.25">
      <c r="D1097" s="10"/>
    </row>
    <row r="1098" spans="4:4" customFormat="1" x14ac:dyDescent="0.25">
      <c r="D1098" s="10"/>
    </row>
    <row r="1099" spans="4:4" customFormat="1" x14ac:dyDescent="0.25">
      <c r="D1099" s="10"/>
    </row>
    <row r="1100" spans="4:4" customFormat="1" x14ac:dyDescent="0.25">
      <c r="D1100" s="10"/>
    </row>
    <row r="1101" spans="4:4" customFormat="1" x14ac:dyDescent="0.25">
      <c r="D1101" s="10"/>
    </row>
    <row r="1102" spans="4:4" customFormat="1" x14ac:dyDescent="0.25">
      <c r="D1102" s="10"/>
    </row>
    <row r="1103" spans="4:4" customFormat="1" x14ac:dyDescent="0.25">
      <c r="D1103" s="10"/>
    </row>
    <row r="1104" spans="4:4" customFormat="1" x14ac:dyDescent="0.25">
      <c r="D1104" s="10"/>
    </row>
    <row r="1105" spans="4:4" customFormat="1" x14ac:dyDescent="0.25">
      <c r="D1105" s="10"/>
    </row>
    <row r="1106" spans="4:4" customFormat="1" x14ac:dyDescent="0.25">
      <c r="D1106" s="10"/>
    </row>
    <row r="1107" spans="4:4" customFormat="1" x14ac:dyDescent="0.25">
      <c r="D1107" s="10"/>
    </row>
    <row r="1108" spans="4:4" customFormat="1" x14ac:dyDescent="0.25">
      <c r="D1108" s="10"/>
    </row>
    <row r="1109" spans="4:4" customFormat="1" x14ac:dyDescent="0.25">
      <c r="D1109" s="10"/>
    </row>
    <row r="1110" spans="4:4" customFormat="1" x14ac:dyDescent="0.25">
      <c r="D1110" s="10"/>
    </row>
    <row r="1111" spans="4:4" customFormat="1" x14ac:dyDescent="0.25">
      <c r="D1111" s="10"/>
    </row>
    <row r="1112" spans="4:4" customFormat="1" x14ac:dyDescent="0.25">
      <c r="D1112" s="10"/>
    </row>
    <row r="1113" spans="4:4" customFormat="1" x14ac:dyDescent="0.25">
      <c r="D1113" s="10"/>
    </row>
    <row r="1114" spans="4:4" customFormat="1" x14ac:dyDescent="0.25">
      <c r="D1114" s="10"/>
    </row>
    <row r="1115" spans="4:4" customFormat="1" x14ac:dyDescent="0.25">
      <c r="D1115" s="10"/>
    </row>
    <row r="1116" spans="4:4" customFormat="1" x14ac:dyDescent="0.25">
      <c r="D1116" s="10"/>
    </row>
    <row r="1117" spans="4:4" customFormat="1" x14ac:dyDescent="0.25">
      <c r="D1117" s="10"/>
    </row>
    <row r="1118" spans="4:4" customFormat="1" x14ac:dyDescent="0.25">
      <c r="D1118" s="10"/>
    </row>
    <row r="1119" spans="4:4" customFormat="1" x14ac:dyDescent="0.25">
      <c r="D1119" s="10"/>
    </row>
    <row r="1120" spans="4:4" customFormat="1" x14ac:dyDescent="0.25">
      <c r="D1120" s="10"/>
    </row>
    <row r="1121" spans="4:4" customFormat="1" x14ac:dyDescent="0.25">
      <c r="D1121" s="10"/>
    </row>
    <row r="1122" spans="4:4" customFormat="1" x14ac:dyDescent="0.25">
      <c r="D1122" s="10"/>
    </row>
    <row r="1123" spans="4:4" customFormat="1" x14ac:dyDescent="0.25">
      <c r="D1123" s="10"/>
    </row>
    <row r="1124" spans="4:4" customFormat="1" x14ac:dyDescent="0.25">
      <c r="D1124" s="10"/>
    </row>
    <row r="1125" spans="4:4" customFormat="1" x14ac:dyDescent="0.25">
      <c r="D1125" s="10"/>
    </row>
    <row r="1126" spans="4:4" customFormat="1" x14ac:dyDescent="0.25">
      <c r="D1126" s="10"/>
    </row>
    <row r="1127" spans="4:4" customFormat="1" x14ac:dyDescent="0.25">
      <c r="D1127" s="10"/>
    </row>
    <row r="1128" spans="4:4" customFormat="1" x14ac:dyDescent="0.25">
      <c r="D1128" s="10"/>
    </row>
    <row r="1129" spans="4:4" customFormat="1" x14ac:dyDescent="0.25">
      <c r="D1129" s="10"/>
    </row>
    <row r="1130" spans="4:4" customFormat="1" x14ac:dyDescent="0.25">
      <c r="D1130" s="10"/>
    </row>
    <row r="1131" spans="4:4" customFormat="1" x14ac:dyDescent="0.25">
      <c r="D1131" s="10"/>
    </row>
    <row r="1132" spans="4:4" customFormat="1" x14ac:dyDescent="0.25">
      <c r="D1132" s="10"/>
    </row>
    <row r="1133" spans="4:4" customFormat="1" x14ac:dyDescent="0.25">
      <c r="D1133" s="10"/>
    </row>
    <row r="1134" spans="4:4" customFormat="1" x14ac:dyDescent="0.25">
      <c r="D1134" s="10"/>
    </row>
    <row r="1135" spans="4:4" customFormat="1" x14ac:dyDescent="0.25">
      <c r="D1135" s="10"/>
    </row>
    <row r="1136" spans="4:4" customFormat="1" x14ac:dyDescent="0.25">
      <c r="D1136" s="10"/>
    </row>
    <row r="1137" spans="4:4" customFormat="1" x14ac:dyDescent="0.25">
      <c r="D1137" s="10"/>
    </row>
    <row r="1138" spans="4:4" customFormat="1" x14ac:dyDescent="0.25">
      <c r="D1138" s="10"/>
    </row>
    <row r="1139" spans="4:4" customFormat="1" x14ac:dyDescent="0.25">
      <c r="D1139" s="10"/>
    </row>
    <row r="1140" spans="4:4" customFormat="1" x14ac:dyDescent="0.25">
      <c r="D1140" s="10"/>
    </row>
    <row r="1141" spans="4:4" customFormat="1" x14ac:dyDescent="0.25">
      <c r="D1141" s="10"/>
    </row>
    <row r="1142" spans="4:4" customFormat="1" x14ac:dyDescent="0.25">
      <c r="D1142" s="10"/>
    </row>
    <row r="1143" spans="4:4" customFormat="1" x14ac:dyDescent="0.25">
      <c r="D1143" s="10"/>
    </row>
    <row r="1144" spans="4:4" customFormat="1" x14ac:dyDescent="0.25">
      <c r="D1144" s="10"/>
    </row>
    <row r="1145" spans="4:4" customFormat="1" x14ac:dyDescent="0.25">
      <c r="D1145" s="10"/>
    </row>
    <row r="1146" spans="4:4" customFormat="1" x14ac:dyDescent="0.25">
      <c r="D1146" s="10"/>
    </row>
    <row r="1147" spans="4:4" customFormat="1" x14ac:dyDescent="0.25">
      <c r="D1147" s="10"/>
    </row>
    <row r="1148" spans="4:4" customFormat="1" x14ac:dyDescent="0.25">
      <c r="D1148" s="10"/>
    </row>
    <row r="1149" spans="4:4" customFormat="1" x14ac:dyDescent="0.25">
      <c r="D1149" s="10"/>
    </row>
    <row r="1150" spans="4:4" customFormat="1" x14ac:dyDescent="0.25">
      <c r="D1150" s="10"/>
    </row>
    <row r="1151" spans="4:4" customFormat="1" x14ac:dyDescent="0.25">
      <c r="D1151" s="10"/>
    </row>
    <row r="1152" spans="4:4" customFormat="1" x14ac:dyDescent="0.25">
      <c r="D1152" s="10"/>
    </row>
    <row r="1153" spans="4:4" customFormat="1" x14ac:dyDescent="0.25">
      <c r="D1153" s="10"/>
    </row>
    <row r="1154" spans="4:4" customFormat="1" x14ac:dyDescent="0.25">
      <c r="D1154" s="10"/>
    </row>
    <row r="1155" spans="4:4" customFormat="1" x14ac:dyDescent="0.25">
      <c r="D1155" s="10"/>
    </row>
    <row r="1156" spans="4:4" customFormat="1" x14ac:dyDescent="0.25">
      <c r="D1156" s="10"/>
    </row>
    <row r="1157" spans="4:4" customFormat="1" x14ac:dyDescent="0.25">
      <c r="D1157" s="10"/>
    </row>
    <row r="1158" spans="4:4" customFormat="1" x14ac:dyDescent="0.25">
      <c r="D1158" s="10"/>
    </row>
    <row r="1159" spans="4:4" customFormat="1" x14ac:dyDescent="0.25">
      <c r="D1159" s="10"/>
    </row>
    <row r="1160" spans="4:4" customFormat="1" x14ac:dyDescent="0.25">
      <c r="D1160" s="10"/>
    </row>
    <row r="1161" spans="4:4" customFormat="1" x14ac:dyDescent="0.25">
      <c r="D1161" s="10"/>
    </row>
    <row r="1162" spans="4:4" customFormat="1" x14ac:dyDescent="0.25">
      <c r="D1162" s="10"/>
    </row>
    <row r="1163" spans="4:4" customFormat="1" x14ac:dyDescent="0.25">
      <c r="D1163" s="10"/>
    </row>
    <row r="1164" spans="4:4" customFormat="1" x14ac:dyDescent="0.25">
      <c r="D1164" s="10"/>
    </row>
    <row r="1165" spans="4:4" customFormat="1" x14ac:dyDescent="0.25">
      <c r="D1165" s="10"/>
    </row>
    <row r="1166" spans="4:4" customFormat="1" x14ac:dyDescent="0.25">
      <c r="D1166" s="10"/>
    </row>
    <row r="1167" spans="4:4" customFormat="1" x14ac:dyDescent="0.25">
      <c r="D1167" s="10"/>
    </row>
    <row r="1168" spans="4:4" customFormat="1" x14ac:dyDescent="0.25">
      <c r="D1168" s="10"/>
    </row>
    <row r="1169" spans="4:4" customFormat="1" x14ac:dyDescent="0.25">
      <c r="D1169" s="10"/>
    </row>
    <row r="1170" spans="4:4" customFormat="1" x14ac:dyDescent="0.25">
      <c r="D1170" s="10"/>
    </row>
    <row r="1171" spans="4:4" customFormat="1" x14ac:dyDescent="0.25">
      <c r="D1171" s="10"/>
    </row>
    <row r="1172" spans="4:4" customFormat="1" x14ac:dyDescent="0.25">
      <c r="D1172" s="10"/>
    </row>
    <row r="1173" spans="4:4" customFormat="1" x14ac:dyDescent="0.25">
      <c r="D1173" s="10"/>
    </row>
    <row r="1174" spans="4:4" customFormat="1" x14ac:dyDescent="0.25">
      <c r="D1174" s="10"/>
    </row>
    <row r="1175" spans="4:4" customFormat="1" x14ac:dyDescent="0.25">
      <c r="D1175" s="10"/>
    </row>
    <row r="1176" spans="4:4" customFormat="1" x14ac:dyDescent="0.25">
      <c r="D1176" s="10"/>
    </row>
    <row r="1177" spans="4:4" customFormat="1" x14ac:dyDescent="0.25">
      <c r="D1177" s="10"/>
    </row>
    <row r="1178" spans="4:4" customFormat="1" x14ac:dyDescent="0.25">
      <c r="D1178" s="10"/>
    </row>
    <row r="1179" spans="4:4" customFormat="1" x14ac:dyDescent="0.25">
      <c r="D1179" s="10"/>
    </row>
    <row r="1180" spans="4:4" customFormat="1" x14ac:dyDescent="0.25">
      <c r="D1180" s="10"/>
    </row>
    <row r="1181" spans="4:4" customFormat="1" x14ac:dyDescent="0.25">
      <c r="D1181" s="10"/>
    </row>
    <row r="1182" spans="4:4" customFormat="1" x14ac:dyDescent="0.25">
      <c r="D1182" s="10"/>
    </row>
    <row r="1183" spans="4:4" customFormat="1" x14ac:dyDescent="0.25">
      <c r="D1183" s="10"/>
    </row>
    <row r="1184" spans="4:4" customFormat="1" x14ac:dyDescent="0.25">
      <c r="D1184" s="10"/>
    </row>
    <row r="1185" spans="4:4" customFormat="1" x14ac:dyDescent="0.25">
      <c r="D1185" s="10"/>
    </row>
    <row r="1186" spans="4:4" customFormat="1" x14ac:dyDescent="0.25">
      <c r="D1186" s="10"/>
    </row>
    <row r="1187" spans="4:4" customFormat="1" x14ac:dyDescent="0.25">
      <c r="D1187" s="10"/>
    </row>
    <row r="1188" spans="4:4" customFormat="1" x14ac:dyDescent="0.25">
      <c r="D1188" s="10"/>
    </row>
    <row r="1189" spans="4:4" customFormat="1" x14ac:dyDescent="0.25">
      <c r="D1189" s="10"/>
    </row>
    <row r="1190" spans="4:4" customFormat="1" x14ac:dyDescent="0.25">
      <c r="D1190" s="10"/>
    </row>
    <row r="1191" spans="4:4" customFormat="1" x14ac:dyDescent="0.25">
      <c r="D1191" s="10"/>
    </row>
    <row r="1192" spans="4:4" customFormat="1" x14ac:dyDescent="0.25">
      <c r="D1192" s="10"/>
    </row>
    <row r="1193" spans="4:4" customFormat="1" x14ac:dyDescent="0.25">
      <c r="D1193" s="10"/>
    </row>
    <row r="1194" spans="4:4" customFormat="1" x14ac:dyDescent="0.25">
      <c r="D1194" s="10"/>
    </row>
    <row r="1195" spans="4:4" customFormat="1" x14ac:dyDescent="0.25">
      <c r="D1195" s="10"/>
    </row>
    <row r="1196" spans="4:4" customFormat="1" x14ac:dyDescent="0.25">
      <c r="D1196" s="10"/>
    </row>
    <row r="1197" spans="4:4" customFormat="1" x14ac:dyDescent="0.25">
      <c r="D1197" s="10"/>
    </row>
    <row r="1198" spans="4:4" customFormat="1" x14ac:dyDescent="0.25">
      <c r="D1198" s="10"/>
    </row>
    <row r="1199" spans="4:4" customFormat="1" x14ac:dyDescent="0.25">
      <c r="D1199" s="10"/>
    </row>
    <row r="1200" spans="4:4" customFormat="1" x14ac:dyDescent="0.25">
      <c r="D1200" s="10"/>
    </row>
    <row r="1201" spans="4:4" customFormat="1" x14ac:dyDescent="0.25">
      <c r="D1201" s="10"/>
    </row>
    <row r="1202" spans="4:4" customFormat="1" x14ac:dyDescent="0.25">
      <c r="D1202" s="10"/>
    </row>
    <row r="1203" spans="4:4" customFormat="1" x14ac:dyDescent="0.25">
      <c r="D1203" s="10"/>
    </row>
    <row r="1204" spans="4:4" customFormat="1" x14ac:dyDescent="0.25">
      <c r="D1204" s="10"/>
    </row>
    <row r="1205" spans="4:4" customFormat="1" x14ac:dyDescent="0.25">
      <c r="D1205" s="10"/>
    </row>
    <row r="1206" spans="4:4" customFormat="1" x14ac:dyDescent="0.25">
      <c r="D1206" s="10"/>
    </row>
    <row r="1207" spans="4:4" customFormat="1" x14ac:dyDescent="0.25">
      <c r="D1207" s="10"/>
    </row>
    <row r="1208" spans="4:4" customFormat="1" x14ac:dyDescent="0.25">
      <c r="D1208" s="10"/>
    </row>
    <row r="1209" spans="4:4" customFormat="1" x14ac:dyDescent="0.25">
      <c r="D1209" s="10"/>
    </row>
    <row r="1210" spans="4:4" customFormat="1" x14ac:dyDescent="0.25">
      <c r="D1210" s="10"/>
    </row>
    <row r="1211" spans="4:4" customFormat="1" x14ac:dyDescent="0.25">
      <c r="D1211" s="10"/>
    </row>
    <row r="1212" spans="4:4" customFormat="1" x14ac:dyDescent="0.25">
      <c r="D1212" s="10"/>
    </row>
    <row r="1213" spans="4:4" customFormat="1" x14ac:dyDescent="0.25">
      <c r="D1213" s="10"/>
    </row>
    <row r="1214" spans="4:4" customFormat="1" x14ac:dyDescent="0.25">
      <c r="D1214" s="10"/>
    </row>
    <row r="1215" spans="4:4" customFormat="1" x14ac:dyDescent="0.25">
      <c r="D1215" s="10"/>
    </row>
    <row r="1216" spans="4:4" customFormat="1" x14ac:dyDescent="0.25">
      <c r="D1216" s="10"/>
    </row>
    <row r="1217" spans="4:4" customFormat="1" x14ac:dyDescent="0.25">
      <c r="D1217" s="10"/>
    </row>
    <row r="1218" spans="4:4" customFormat="1" x14ac:dyDescent="0.25">
      <c r="D1218" s="10"/>
    </row>
    <row r="1219" spans="4:4" customFormat="1" x14ac:dyDescent="0.25">
      <c r="D1219" s="10"/>
    </row>
    <row r="1220" spans="4:4" customFormat="1" x14ac:dyDescent="0.25">
      <c r="D1220" s="10"/>
    </row>
    <row r="1221" spans="4:4" customFormat="1" x14ac:dyDescent="0.25">
      <c r="D1221" s="10"/>
    </row>
    <row r="1222" spans="4:4" customFormat="1" x14ac:dyDescent="0.25">
      <c r="D1222" s="10"/>
    </row>
    <row r="1223" spans="4:4" customFormat="1" x14ac:dyDescent="0.25">
      <c r="D1223" s="10"/>
    </row>
    <row r="1224" spans="4:4" customFormat="1" x14ac:dyDescent="0.25">
      <c r="D1224" s="10"/>
    </row>
    <row r="1225" spans="4:4" customFormat="1" x14ac:dyDescent="0.25">
      <c r="D1225" s="10"/>
    </row>
    <row r="1226" spans="4:4" customFormat="1" x14ac:dyDescent="0.25">
      <c r="D1226" s="10"/>
    </row>
    <row r="1227" spans="4:4" customFormat="1" x14ac:dyDescent="0.25">
      <c r="D1227" s="10"/>
    </row>
    <row r="1228" spans="4:4" customFormat="1" x14ac:dyDescent="0.25">
      <c r="D1228" s="10"/>
    </row>
    <row r="1229" spans="4:4" customFormat="1" x14ac:dyDescent="0.25">
      <c r="D1229" s="10"/>
    </row>
    <row r="1230" spans="4:4" customFormat="1" x14ac:dyDescent="0.25">
      <c r="D1230" s="10"/>
    </row>
    <row r="1231" spans="4:4" customFormat="1" x14ac:dyDescent="0.25">
      <c r="D1231" s="10"/>
    </row>
    <row r="1232" spans="4:4" customFormat="1" x14ac:dyDescent="0.25">
      <c r="D1232" s="10"/>
    </row>
    <row r="1233" spans="4:4" customFormat="1" x14ac:dyDescent="0.25">
      <c r="D1233" s="10"/>
    </row>
    <row r="1234" spans="4:4" customFormat="1" x14ac:dyDescent="0.25">
      <c r="D1234" s="10"/>
    </row>
    <row r="1235" spans="4:4" customFormat="1" x14ac:dyDescent="0.25">
      <c r="D1235" s="10"/>
    </row>
    <row r="1236" spans="4:4" customFormat="1" x14ac:dyDescent="0.25">
      <c r="D1236" s="10"/>
    </row>
    <row r="1237" spans="4:4" customFormat="1" x14ac:dyDescent="0.25">
      <c r="D1237" s="10"/>
    </row>
    <row r="1238" spans="4:4" customFormat="1" x14ac:dyDescent="0.25">
      <c r="D1238" s="10"/>
    </row>
    <row r="1239" spans="4:4" customFormat="1" x14ac:dyDescent="0.25">
      <c r="D1239" s="10"/>
    </row>
    <row r="1240" spans="4:4" customFormat="1" x14ac:dyDescent="0.25">
      <c r="D1240" s="10"/>
    </row>
    <row r="1241" spans="4:4" customFormat="1" x14ac:dyDescent="0.25">
      <c r="D1241" s="10"/>
    </row>
    <row r="1242" spans="4:4" customFormat="1" x14ac:dyDescent="0.25">
      <c r="D1242" s="10"/>
    </row>
    <row r="1243" spans="4:4" customFormat="1" x14ac:dyDescent="0.25">
      <c r="D1243" s="10"/>
    </row>
    <row r="1244" spans="4:4" customFormat="1" x14ac:dyDescent="0.25">
      <c r="D1244" s="10"/>
    </row>
    <row r="1245" spans="4:4" customFormat="1" x14ac:dyDescent="0.25">
      <c r="D1245" s="10"/>
    </row>
    <row r="1246" spans="4:4" customFormat="1" x14ac:dyDescent="0.25">
      <c r="D1246" s="10"/>
    </row>
    <row r="1247" spans="4:4" customFormat="1" x14ac:dyDescent="0.25">
      <c r="D1247" s="10"/>
    </row>
    <row r="1248" spans="4:4" customFormat="1" x14ac:dyDescent="0.25">
      <c r="D1248" s="10"/>
    </row>
    <row r="1249" spans="4:4" customFormat="1" x14ac:dyDescent="0.25">
      <c r="D1249" s="10"/>
    </row>
    <row r="1250" spans="4:4" customFormat="1" x14ac:dyDescent="0.25">
      <c r="D1250" s="10"/>
    </row>
    <row r="1251" spans="4:4" customFormat="1" x14ac:dyDescent="0.25">
      <c r="D1251" s="10"/>
    </row>
    <row r="1252" spans="4:4" customFormat="1" x14ac:dyDescent="0.25">
      <c r="D1252" s="10"/>
    </row>
    <row r="1253" spans="4:4" customFormat="1" x14ac:dyDescent="0.25">
      <c r="D1253" s="10"/>
    </row>
    <row r="1254" spans="4:4" customFormat="1" x14ac:dyDescent="0.25">
      <c r="D1254" s="10"/>
    </row>
    <row r="1255" spans="4:4" customFormat="1" x14ac:dyDescent="0.25">
      <c r="D1255" s="10"/>
    </row>
    <row r="1256" spans="4:4" customFormat="1" x14ac:dyDescent="0.25">
      <c r="D1256" s="10"/>
    </row>
    <row r="1257" spans="4:4" customFormat="1" x14ac:dyDescent="0.25">
      <c r="D1257" s="10"/>
    </row>
    <row r="1258" spans="4:4" customFormat="1" x14ac:dyDescent="0.25">
      <c r="D1258" s="10"/>
    </row>
    <row r="1259" spans="4:4" customFormat="1" x14ac:dyDescent="0.25">
      <c r="D1259" s="10"/>
    </row>
    <row r="1260" spans="4:4" customFormat="1" x14ac:dyDescent="0.25">
      <c r="D1260" s="10"/>
    </row>
    <row r="1261" spans="4:4" customFormat="1" x14ac:dyDescent="0.25">
      <c r="D1261" s="10"/>
    </row>
    <row r="1262" spans="4:4" customFormat="1" x14ac:dyDescent="0.25">
      <c r="D1262" s="10"/>
    </row>
    <row r="1263" spans="4:4" customFormat="1" x14ac:dyDescent="0.25">
      <c r="D1263" s="10"/>
    </row>
    <row r="1264" spans="4:4" customFormat="1" x14ac:dyDescent="0.25">
      <c r="D1264" s="10"/>
    </row>
    <row r="1265" spans="4:4" customFormat="1" x14ac:dyDescent="0.25">
      <c r="D1265" s="10"/>
    </row>
    <row r="1266" spans="4:4" customFormat="1" x14ac:dyDescent="0.25">
      <c r="D1266" s="10"/>
    </row>
    <row r="1267" spans="4:4" customFormat="1" x14ac:dyDescent="0.25">
      <c r="D1267" s="10"/>
    </row>
    <row r="1268" spans="4:4" customFormat="1" x14ac:dyDescent="0.25">
      <c r="D1268" s="10"/>
    </row>
    <row r="1269" spans="4:4" customFormat="1" x14ac:dyDescent="0.25">
      <c r="D1269" s="10"/>
    </row>
    <row r="1270" spans="4:4" customFormat="1" x14ac:dyDescent="0.25">
      <c r="D1270" s="10"/>
    </row>
    <row r="1271" spans="4:4" customFormat="1" x14ac:dyDescent="0.25">
      <c r="D1271" s="10"/>
    </row>
    <row r="1272" spans="4:4" customFormat="1" x14ac:dyDescent="0.25">
      <c r="D1272" s="10"/>
    </row>
    <row r="1273" spans="4:4" customFormat="1" x14ac:dyDescent="0.25">
      <c r="D1273" s="10"/>
    </row>
    <row r="1274" spans="4:4" customFormat="1" x14ac:dyDescent="0.25">
      <c r="D1274" s="10"/>
    </row>
    <row r="1275" spans="4:4" customFormat="1" x14ac:dyDescent="0.25">
      <c r="D1275" s="10"/>
    </row>
    <row r="1276" spans="4:4" customFormat="1" x14ac:dyDescent="0.25">
      <c r="D1276" s="10"/>
    </row>
    <row r="1277" spans="4:4" customFormat="1" x14ac:dyDescent="0.25">
      <c r="D1277" s="10"/>
    </row>
    <row r="1278" spans="4:4" customFormat="1" x14ac:dyDescent="0.25">
      <c r="D1278" s="10"/>
    </row>
    <row r="1279" spans="4:4" customFormat="1" x14ac:dyDescent="0.25">
      <c r="D1279" s="10"/>
    </row>
    <row r="1280" spans="4:4" customFormat="1" x14ac:dyDescent="0.25">
      <c r="D1280" s="10"/>
    </row>
    <row r="1281" spans="4:4" customFormat="1" x14ac:dyDescent="0.25">
      <c r="D1281" s="10"/>
    </row>
    <row r="1282" spans="4:4" customFormat="1" x14ac:dyDescent="0.25">
      <c r="D1282" s="10"/>
    </row>
    <row r="1283" spans="4:4" customFormat="1" x14ac:dyDescent="0.25">
      <c r="D1283" s="10"/>
    </row>
    <row r="1284" spans="4:4" customFormat="1" x14ac:dyDescent="0.25">
      <c r="D1284" s="10"/>
    </row>
    <row r="1285" spans="4:4" customFormat="1" x14ac:dyDescent="0.25">
      <c r="D1285" s="10"/>
    </row>
    <row r="1286" spans="4:4" customFormat="1" x14ac:dyDescent="0.25">
      <c r="D1286" s="10"/>
    </row>
    <row r="1287" spans="4:4" customFormat="1" x14ac:dyDescent="0.25">
      <c r="D1287" s="10"/>
    </row>
    <row r="1288" spans="4:4" customFormat="1" x14ac:dyDescent="0.25">
      <c r="D1288" s="10"/>
    </row>
    <row r="1289" spans="4:4" customFormat="1" x14ac:dyDescent="0.25">
      <c r="D1289" s="10"/>
    </row>
    <row r="1290" spans="4:4" customFormat="1" x14ac:dyDescent="0.25">
      <c r="D1290" s="10"/>
    </row>
    <row r="1291" spans="4:4" customFormat="1" x14ac:dyDescent="0.25">
      <c r="D1291" s="10"/>
    </row>
    <row r="1292" spans="4:4" customFormat="1" x14ac:dyDescent="0.25">
      <c r="D1292" s="10"/>
    </row>
    <row r="1293" spans="4:4" customFormat="1" x14ac:dyDescent="0.25">
      <c r="D1293" s="10"/>
    </row>
    <row r="1294" spans="4:4" customFormat="1" x14ac:dyDescent="0.25">
      <c r="D1294" s="10"/>
    </row>
    <row r="1295" spans="4:4" customFormat="1" x14ac:dyDescent="0.25">
      <c r="D1295" s="10"/>
    </row>
    <row r="1296" spans="4:4" customFormat="1" x14ac:dyDescent="0.25">
      <c r="D1296" s="10"/>
    </row>
    <row r="1297" spans="4:4" customFormat="1" x14ac:dyDescent="0.25">
      <c r="D1297" s="10"/>
    </row>
    <row r="1298" spans="4:4" customFormat="1" x14ac:dyDescent="0.25">
      <c r="D1298" s="10"/>
    </row>
    <row r="1299" spans="4:4" customFormat="1" x14ac:dyDescent="0.25">
      <c r="D1299" s="10"/>
    </row>
    <row r="1300" spans="4:4" customFormat="1" x14ac:dyDescent="0.25">
      <c r="D1300" s="10"/>
    </row>
    <row r="1301" spans="4:4" customFormat="1" x14ac:dyDescent="0.25">
      <c r="D1301" s="10"/>
    </row>
    <row r="1302" spans="4:4" customFormat="1" x14ac:dyDescent="0.25">
      <c r="D1302" s="10"/>
    </row>
    <row r="1303" spans="4:4" customFormat="1" x14ac:dyDescent="0.25">
      <c r="D1303" s="10"/>
    </row>
    <row r="1304" spans="4:4" customFormat="1" x14ac:dyDescent="0.25">
      <c r="D1304" s="10"/>
    </row>
    <row r="1305" spans="4:4" customFormat="1" x14ac:dyDescent="0.25">
      <c r="D1305" s="10"/>
    </row>
    <row r="1306" spans="4:4" customFormat="1" x14ac:dyDescent="0.25">
      <c r="D1306" s="10"/>
    </row>
    <row r="1307" spans="4:4" customFormat="1" x14ac:dyDescent="0.25">
      <c r="D1307" s="10"/>
    </row>
    <row r="1308" spans="4:4" customFormat="1" x14ac:dyDescent="0.25">
      <c r="D1308" s="10"/>
    </row>
    <row r="1309" spans="4:4" customFormat="1" x14ac:dyDescent="0.25">
      <c r="D1309" s="10"/>
    </row>
    <row r="1310" spans="4:4" customFormat="1" x14ac:dyDescent="0.25">
      <c r="D1310" s="10"/>
    </row>
    <row r="1311" spans="4:4" customFormat="1" x14ac:dyDescent="0.25">
      <c r="D1311" s="10"/>
    </row>
    <row r="1312" spans="4:4" customFormat="1" x14ac:dyDescent="0.25">
      <c r="D1312" s="10"/>
    </row>
    <row r="1313" spans="4:4" customFormat="1" x14ac:dyDescent="0.25">
      <c r="D1313" s="10"/>
    </row>
    <row r="1314" spans="4:4" customFormat="1" x14ac:dyDescent="0.25">
      <c r="D1314" s="10"/>
    </row>
    <row r="1315" spans="4:4" customFormat="1" x14ac:dyDescent="0.25">
      <c r="D1315" s="10"/>
    </row>
    <row r="1316" spans="4:4" customFormat="1" x14ac:dyDescent="0.25">
      <c r="D1316" s="10"/>
    </row>
    <row r="1317" spans="4:4" customFormat="1" x14ac:dyDescent="0.25">
      <c r="D1317" s="10"/>
    </row>
    <row r="1318" spans="4:4" customFormat="1" x14ac:dyDescent="0.25">
      <c r="D1318" s="10"/>
    </row>
    <row r="1319" spans="4:4" customFormat="1" x14ac:dyDescent="0.25">
      <c r="D1319" s="10"/>
    </row>
    <row r="1320" spans="4:4" customFormat="1" x14ac:dyDescent="0.25">
      <c r="D1320" s="10"/>
    </row>
    <row r="1321" spans="4:4" customFormat="1" x14ac:dyDescent="0.25">
      <c r="D1321" s="10"/>
    </row>
    <row r="1322" spans="4:4" customFormat="1" x14ac:dyDescent="0.25">
      <c r="D1322" s="10"/>
    </row>
    <row r="1323" spans="4:4" customFormat="1" x14ac:dyDescent="0.25">
      <c r="D1323" s="10"/>
    </row>
    <row r="1324" spans="4:4" customFormat="1" x14ac:dyDescent="0.25">
      <c r="D1324" s="10"/>
    </row>
    <row r="1325" spans="4:4" customFormat="1" x14ac:dyDescent="0.25">
      <c r="D1325" s="10"/>
    </row>
    <row r="1326" spans="4:4" customFormat="1" x14ac:dyDescent="0.25">
      <c r="D1326" s="10"/>
    </row>
    <row r="1327" spans="4:4" customFormat="1" x14ac:dyDescent="0.25">
      <c r="D1327" s="10"/>
    </row>
    <row r="1328" spans="4:4" customFormat="1" x14ac:dyDescent="0.25">
      <c r="D1328" s="10"/>
    </row>
    <row r="1329" spans="4:4" customFormat="1" x14ac:dyDescent="0.25">
      <c r="D1329" s="10"/>
    </row>
    <row r="1330" spans="4:4" customFormat="1" x14ac:dyDescent="0.25">
      <c r="D1330" s="10"/>
    </row>
    <row r="1331" spans="4:4" customFormat="1" x14ac:dyDescent="0.25">
      <c r="D1331" s="10"/>
    </row>
    <row r="1332" spans="4:4" customFormat="1" x14ac:dyDescent="0.25">
      <c r="D1332" s="10"/>
    </row>
    <row r="1333" spans="4:4" customFormat="1" x14ac:dyDescent="0.25">
      <c r="D1333" s="10"/>
    </row>
    <row r="1334" spans="4:4" customFormat="1" x14ac:dyDescent="0.25">
      <c r="D1334" s="10"/>
    </row>
    <row r="1335" spans="4:4" customFormat="1" x14ac:dyDescent="0.25">
      <c r="D1335" s="10"/>
    </row>
    <row r="1336" spans="4:4" customFormat="1" x14ac:dyDescent="0.25">
      <c r="D1336" s="10"/>
    </row>
    <row r="1337" spans="4:4" customFormat="1" x14ac:dyDescent="0.25">
      <c r="D1337" s="10"/>
    </row>
    <row r="1338" spans="4:4" customFormat="1" x14ac:dyDescent="0.25">
      <c r="D1338" s="10"/>
    </row>
    <row r="1339" spans="4:4" customFormat="1" x14ac:dyDescent="0.25">
      <c r="D1339" s="10"/>
    </row>
    <row r="1340" spans="4:4" customFormat="1" x14ac:dyDescent="0.25">
      <c r="D1340" s="10"/>
    </row>
    <row r="1341" spans="4:4" customFormat="1" x14ac:dyDescent="0.25">
      <c r="D1341" s="10"/>
    </row>
    <row r="1342" spans="4:4" customFormat="1" x14ac:dyDescent="0.25">
      <c r="D1342" s="10"/>
    </row>
    <row r="1343" spans="4:4" customFormat="1" x14ac:dyDescent="0.25">
      <c r="D1343" s="10"/>
    </row>
    <row r="1344" spans="4:4" customFormat="1" x14ac:dyDescent="0.25">
      <c r="D1344" s="10"/>
    </row>
    <row r="1345" spans="4:4" customFormat="1" x14ac:dyDescent="0.25">
      <c r="D1345" s="10"/>
    </row>
    <row r="1346" spans="4:4" customFormat="1" x14ac:dyDescent="0.25">
      <c r="D1346" s="10"/>
    </row>
    <row r="1347" spans="4:4" customFormat="1" x14ac:dyDescent="0.25">
      <c r="D1347" s="10"/>
    </row>
    <row r="1348" spans="4:4" customFormat="1" x14ac:dyDescent="0.25">
      <c r="D1348" s="10"/>
    </row>
    <row r="1349" spans="4:4" customFormat="1" x14ac:dyDescent="0.25">
      <c r="D1349" s="10"/>
    </row>
    <row r="1350" spans="4:4" customFormat="1" x14ac:dyDescent="0.25">
      <c r="D1350" s="10"/>
    </row>
    <row r="1351" spans="4:4" customFormat="1" x14ac:dyDescent="0.25">
      <c r="D1351" s="10"/>
    </row>
    <row r="1352" spans="4:4" customFormat="1" x14ac:dyDescent="0.25">
      <c r="D1352" s="10"/>
    </row>
    <row r="1353" spans="4:4" customFormat="1" x14ac:dyDescent="0.25">
      <c r="D1353" s="10"/>
    </row>
    <row r="1354" spans="4:4" customFormat="1" x14ac:dyDescent="0.25">
      <c r="D1354" s="10"/>
    </row>
    <row r="1355" spans="4:4" customFormat="1" x14ac:dyDescent="0.25">
      <c r="D1355" s="10"/>
    </row>
    <row r="1356" spans="4:4" customFormat="1" x14ac:dyDescent="0.25">
      <c r="D1356" s="10"/>
    </row>
    <row r="1357" spans="4:4" customFormat="1" x14ac:dyDescent="0.25">
      <c r="D1357" s="10"/>
    </row>
    <row r="1358" spans="4:4" customFormat="1" x14ac:dyDescent="0.25">
      <c r="D1358" s="10"/>
    </row>
    <row r="1359" spans="4:4" customFormat="1" x14ac:dyDescent="0.25">
      <c r="D1359" s="10"/>
    </row>
    <row r="1360" spans="4:4" customFormat="1" x14ac:dyDescent="0.25">
      <c r="D1360" s="10"/>
    </row>
    <row r="1361" spans="4:4" customFormat="1" x14ac:dyDescent="0.25">
      <c r="D1361" s="10"/>
    </row>
    <row r="1362" spans="4:4" customFormat="1" x14ac:dyDescent="0.25">
      <c r="D1362" s="10"/>
    </row>
    <row r="1363" spans="4:4" customFormat="1" x14ac:dyDescent="0.25">
      <c r="D1363" s="10"/>
    </row>
    <row r="1364" spans="4:4" customFormat="1" x14ac:dyDescent="0.25">
      <c r="D1364" s="10"/>
    </row>
    <row r="1365" spans="4:4" customFormat="1" x14ac:dyDescent="0.25">
      <c r="D1365" s="10"/>
    </row>
    <row r="1366" spans="4:4" customFormat="1" x14ac:dyDescent="0.25">
      <c r="D1366" s="10"/>
    </row>
    <row r="1367" spans="4:4" customFormat="1" x14ac:dyDescent="0.25">
      <c r="D1367" s="10"/>
    </row>
    <row r="1368" spans="4:4" customFormat="1" x14ac:dyDescent="0.25">
      <c r="D1368" s="10"/>
    </row>
    <row r="1369" spans="4:4" customFormat="1" x14ac:dyDescent="0.25">
      <c r="D1369" s="10"/>
    </row>
    <row r="1370" spans="4:4" customFormat="1" x14ac:dyDescent="0.25">
      <c r="D1370" s="10"/>
    </row>
    <row r="1371" spans="4:4" customFormat="1" x14ac:dyDescent="0.25">
      <c r="D1371" s="10"/>
    </row>
    <row r="1372" spans="4:4" customFormat="1" x14ac:dyDescent="0.25">
      <c r="D1372" s="10"/>
    </row>
    <row r="1373" spans="4:4" customFormat="1" x14ac:dyDescent="0.25">
      <c r="D1373" s="10"/>
    </row>
    <row r="1374" spans="4:4" customFormat="1" x14ac:dyDescent="0.25">
      <c r="D1374" s="10"/>
    </row>
    <row r="1375" spans="4:4" customFormat="1" x14ac:dyDescent="0.25">
      <c r="D1375" s="10"/>
    </row>
    <row r="1376" spans="4:4" customFormat="1" x14ac:dyDescent="0.25">
      <c r="D1376" s="10"/>
    </row>
    <row r="1377" spans="4:4" customFormat="1" x14ac:dyDescent="0.25">
      <c r="D1377" s="10"/>
    </row>
    <row r="1378" spans="4:4" customFormat="1" x14ac:dyDescent="0.25">
      <c r="D1378" s="10"/>
    </row>
    <row r="1379" spans="4:4" customFormat="1" x14ac:dyDescent="0.25">
      <c r="D1379" s="10"/>
    </row>
    <row r="1380" spans="4:4" customFormat="1" x14ac:dyDescent="0.25">
      <c r="D1380" s="10"/>
    </row>
    <row r="1381" spans="4:4" customFormat="1" x14ac:dyDescent="0.25">
      <c r="D1381" s="10"/>
    </row>
    <row r="1382" spans="4:4" customFormat="1" x14ac:dyDescent="0.25">
      <c r="D1382" s="10"/>
    </row>
    <row r="1383" spans="4:4" customFormat="1" x14ac:dyDescent="0.25">
      <c r="D1383" s="10"/>
    </row>
    <row r="1384" spans="4:4" customFormat="1" x14ac:dyDescent="0.25">
      <c r="D1384" s="10"/>
    </row>
    <row r="1385" spans="4:4" customFormat="1" x14ac:dyDescent="0.25">
      <c r="D1385" s="10"/>
    </row>
    <row r="1386" spans="4:4" customFormat="1" x14ac:dyDescent="0.25">
      <c r="D1386" s="10"/>
    </row>
    <row r="1387" spans="4:4" customFormat="1" x14ac:dyDescent="0.25">
      <c r="D1387" s="10"/>
    </row>
    <row r="1388" spans="4:4" customFormat="1" x14ac:dyDescent="0.25">
      <c r="D1388" s="10"/>
    </row>
    <row r="1389" spans="4:4" customFormat="1" x14ac:dyDescent="0.25">
      <c r="D1389" s="10"/>
    </row>
    <row r="1390" spans="4:4" customFormat="1" x14ac:dyDescent="0.25">
      <c r="D1390" s="10"/>
    </row>
    <row r="1391" spans="4:4" customFormat="1" x14ac:dyDescent="0.25">
      <c r="D1391" s="10"/>
    </row>
    <row r="1392" spans="4:4" customFormat="1" x14ac:dyDescent="0.25">
      <c r="D1392" s="10"/>
    </row>
    <row r="1393" spans="4:4" customFormat="1" x14ac:dyDescent="0.25">
      <c r="D1393" s="10"/>
    </row>
    <row r="1394" spans="4:4" customFormat="1" x14ac:dyDescent="0.25">
      <c r="D1394" s="10"/>
    </row>
    <row r="1395" spans="4:4" customFormat="1" x14ac:dyDescent="0.25">
      <c r="D1395" s="10"/>
    </row>
    <row r="1396" spans="4:4" customFormat="1" x14ac:dyDescent="0.25">
      <c r="D1396" s="10"/>
    </row>
    <row r="1397" spans="4:4" customFormat="1" x14ac:dyDescent="0.25">
      <c r="D1397" s="10"/>
    </row>
    <row r="1398" spans="4:4" customFormat="1" x14ac:dyDescent="0.25">
      <c r="D1398" s="10"/>
    </row>
    <row r="1399" spans="4:4" customFormat="1" x14ac:dyDescent="0.25">
      <c r="D1399" s="10"/>
    </row>
    <row r="1400" spans="4:4" customFormat="1" x14ac:dyDescent="0.25">
      <c r="D1400" s="10"/>
    </row>
    <row r="1401" spans="4:4" customFormat="1" x14ac:dyDescent="0.25">
      <c r="D1401" s="10"/>
    </row>
    <row r="1402" spans="4:4" customFormat="1" x14ac:dyDescent="0.25">
      <c r="D1402" s="10"/>
    </row>
    <row r="1403" spans="4:4" customFormat="1" x14ac:dyDescent="0.25">
      <c r="D1403" s="10"/>
    </row>
    <row r="1404" spans="4:4" customFormat="1" x14ac:dyDescent="0.25">
      <c r="D1404" s="10"/>
    </row>
    <row r="1405" spans="4:4" customFormat="1" x14ac:dyDescent="0.25">
      <c r="D1405" s="10"/>
    </row>
    <row r="1406" spans="4:4" customFormat="1" x14ac:dyDescent="0.25">
      <c r="D1406" s="10"/>
    </row>
    <row r="1407" spans="4:4" customFormat="1" x14ac:dyDescent="0.25">
      <c r="D1407" s="10"/>
    </row>
    <row r="1408" spans="4:4" customFormat="1" x14ac:dyDescent="0.25">
      <c r="D1408" s="10"/>
    </row>
    <row r="1409" spans="4:4" customFormat="1" x14ac:dyDescent="0.25">
      <c r="D1409" s="10"/>
    </row>
    <row r="1410" spans="4:4" customFormat="1" x14ac:dyDescent="0.25">
      <c r="D1410" s="10"/>
    </row>
    <row r="1411" spans="4:4" customFormat="1" x14ac:dyDescent="0.25">
      <c r="D1411" s="10"/>
    </row>
    <row r="1412" spans="4:4" customFormat="1" x14ac:dyDescent="0.25">
      <c r="D1412" s="10"/>
    </row>
    <row r="1413" spans="4:4" customFormat="1" x14ac:dyDescent="0.25">
      <c r="D1413" s="10"/>
    </row>
    <row r="1414" spans="4:4" customFormat="1" x14ac:dyDescent="0.25">
      <c r="D1414" s="10"/>
    </row>
    <row r="1415" spans="4:4" customFormat="1" x14ac:dyDescent="0.25">
      <c r="D1415" s="10"/>
    </row>
    <row r="1416" spans="4:4" customFormat="1" x14ac:dyDescent="0.25">
      <c r="D1416" s="10"/>
    </row>
    <row r="1417" spans="4:4" customFormat="1" x14ac:dyDescent="0.25">
      <c r="D1417" s="10"/>
    </row>
    <row r="1418" spans="4:4" customFormat="1" x14ac:dyDescent="0.25">
      <c r="D1418" s="10"/>
    </row>
    <row r="1419" spans="4:4" customFormat="1" x14ac:dyDescent="0.25">
      <c r="D1419" s="10"/>
    </row>
    <row r="1420" spans="4:4" customFormat="1" x14ac:dyDescent="0.25">
      <c r="D1420" s="10"/>
    </row>
    <row r="1421" spans="4:4" customFormat="1" x14ac:dyDescent="0.25">
      <c r="D1421" s="10"/>
    </row>
    <row r="1422" spans="4:4" customFormat="1" x14ac:dyDescent="0.25">
      <c r="D1422" s="10"/>
    </row>
    <row r="1423" spans="4:4" customFormat="1" x14ac:dyDescent="0.25">
      <c r="D1423" s="10"/>
    </row>
    <row r="1424" spans="4:4" customFormat="1" x14ac:dyDescent="0.25">
      <c r="D1424" s="10"/>
    </row>
    <row r="1425" spans="4:4" customFormat="1" x14ac:dyDescent="0.25">
      <c r="D1425" s="10"/>
    </row>
    <row r="1426" spans="4:4" customFormat="1" x14ac:dyDescent="0.25">
      <c r="D1426" s="10"/>
    </row>
    <row r="1427" spans="4:4" customFormat="1" x14ac:dyDescent="0.25">
      <c r="D1427" s="10"/>
    </row>
    <row r="1428" spans="4:4" customFormat="1" x14ac:dyDescent="0.25">
      <c r="D1428" s="10"/>
    </row>
    <row r="1429" spans="4:4" customFormat="1" x14ac:dyDescent="0.25">
      <c r="D1429" s="10"/>
    </row>
    <row r="1430" spans="4:4" customFormat="1" x14ac:dyDescent="0.25">
      <c r="D1430" s="10"/>
    </row>
    <row r="1431" spans="4:4" customFormat="1" x14ac:dyDescent="0.25">
      <c r="D1431" s="10"/>
    </row>
    <row r="1432" spans="4:4" customFormat="1" x14ac:dyDescent="0.25">
      <c r="D1432" s="10"/>
    </row>
    <row r="1433" spans="4:4" customFormat="1" x14ac:dyDescent="0.25">
      <c r="D1433" s="10"/>
    </row>
    <row r="1434" spans="4:4" customFormat="1" x14ac:dyDescent="0.25">
      <c r="D1434" s="10"/>
    </row>
    <row r="1435" spans="4:4" customFormat="1" x14ac:dyDescent="0.25">
      <c r="D1435" s="10"/>
    </row>
    <row r="1436" spans="4:4" customFormat="1" x14ac:dyDescent="0.25">
      <c r="D1436" s="10"/>
    </row>
    <row r="1437" spans="4:4" customFormat="1" x14ac:dyDescent="0.25">
      <c r="D1437" s="10"/>
    </row>
    <row r="1438" spans="4:4" customFormat="1" x14ac:dyDescent="0.25">
      <c r="D1438" s="10"/>
    </row>
    <row r="1439" spans="4:4" customFormat="1" x14ac:dyDescent="0.25">
      <c r="D1439" s="10"/>
    </row>
    <row r="1440" spans="4:4" customFormat="1" x14ac:dyDescent="0.25">
      <c r="D1440" s="10"/>
    </row>
    <row r="1441" spans="4:4" customFormat="1" x14ac:dyDescent="0.25">
      <c r="D1441" s="10"/>
    </row>
    <row r="1442" spans="4:4" customFormat="1" x14ac:dyDescent="0.25">
      <c r="D1442" s="10"/>
    </row>
    <row r="1443" spans="4:4" customFormat="1" x14ac:dyDescent="0.25">
      <c r="D1443" s="10"/>
    </row>
    <row r="1444" spans="4:4" customFormat="1" x14ac:dyDescent="0.25">
      <c r="D1444" s="10"/>
    </row>
    <row r="1445" spans="4:4" customFormat="1" x14ac:dyDescent="0.25">
      <c r="D1445" s="10"/>
    </row>
    <row r="1446" spans="4:4" customFormat="1" x14ac:dyDescent="0.25">
      <c r="D1446" s="10"/>
    </row>
    <row r="1447" spans="4:4" customFormat="1" x14ac:dyDescent="0.25">
      <c r="D1447" s="10"/>
    </row>
    <row r="1448" spans="4:4" customFormat="1" x14ac:dyDescent="0.25">
      <c r="D1448" s="10"/>
    </row>
    <row r="1449" spans="4:4" customFormat="1" x14ac:dyDescent="0.25">
      <c r="D1449" s="10"/>
    </row>
    <row r="1450" spans="4:4" customFormat="1" x14ac:dyDescent="0.25">
      <c r="D1450" s="10"/>
    </row>
    <row r="1451" spans="4:4" customFormat="1" x14ac:dyDescent="0.25">
      <c r="D1451" s="10"/>
    </row>
    <row r="1452" spans="4:4" customFormat="1" x14ac:dyDescent="0.25">
      <c r="D1452" s="10"/>
    </row>
    <row r="1453" spans="4:4" customFormat="1" x14ac:dyDescent="0.25">
      <c r="D1453" s="10"/>
    </row>
    <row r="1454" spans="4:4" customFormat="1" x14ac:dyDescent="0.25">
      <c r="D1454" s="10"/>
    </row>
    <row r="1455" spans="4:4" customFormat="1" x14ac:dyDescent="0.25">
      <c r="D1455" s="10"/>
    </row>
    <row r="1456" spans="4:4" customFormat="1" x14ac:dyDescent="0.25">
      <c r="D1456" s="10"/>
    </row>
    <row r="1457" spans="4:4" customFormat="1" x14ac:dyDescent="0.25">
      <c r="D1457" s="10"/>
    </row>
    <row r="1458" spans="4:4" customFormat="1" x14ac:dyDescent="0.25">
      <c r="D1458" s="10"/>
    </row>
    <row r="1459" spans="4:4" customFormat="1" x14ac:dyDescent="0.25">
      <c r="D1459" s="10"/>
    </row>
    <row r="1460" spans="4:4" customFormat="1" x14ac:dyDescent="0.25">
      <c r="D1460" s="10"/>
    </row>
    <row r="1461" spans="4:4" customFormat="1" x14ac:dyDescent="0.25">
      <c r="D1461" s="10"/>
    </row>
    <row r="1462" spans="4:4" customFormat="1" x14ac:dyDescent="0.25">
      <c r="D1462" s="10"/>
    </row>
    <row r="1463" spans="4:4" customFormat="1" x14ac:dyDescent="0.25">
      <c r="D1463" s="10"/>
    </row>
    <row r="1464" spans="4:4" customFormat="1" x14ac:dyDescent="0.25">
      <c r="D1464" s="10"/>
    </row>
    <row r="1465" spans="4:4" customFormat="1" x14ac:dyDescent="0.25">
      <c r="D1465" s="10"/>
    </row>
    <row r="1466" spans="4:4" customFormat="1" x14ac:dyDescent="0.25">
      <c r="D1466" s="10"/>
    </row>
    <row r="1467" spans="4:4" customFormat="1" x14ac:dyDescent="0.25">
      <c r="D1467" s="10"/>
    </row>
    <row r="1468" spans="4:4" customFormat="1" x14ac:dyDescent="0.25">
      <c r="D1468" s="10"/>
    </row>
    <row r="1469" spans="4:4" customFormat="1" x14ac:dyDescent="0.25">
      <c r="D1469" s="10"/>
    </row>
    <row r="1470" spans="4:4" customFormat="1" x14ac:dyDescent="0.25">
      <c r="D1470" s="10"/>
    </row>
    <row r="1471" spans="4:4" customFormat="1" x14ac:dyDescent="0.25">
      <c r="D1471" s="10"/>
    </row>
    <row r="1472" spans="4:4" customFormat="1" x14ac:dyDescent="0.25">
      <c r="D1472" s="10"/>
    </row>
    <row r="1473" spans="4:4" customFormat="1" x14ac:dyDescent="0.25">
      <c r="D1473" s="10"/>
    </row>
    <row r="1474" spans="4:4" customFormat="1" x14ac:dyDescent="0.25">
      <c r="D1474" s="10"/>
    </row>
    <row r="1475" spans="4:4" customFormat="1" x14ac:dyDescent="0.25">
      <c r="D1475" s="10"/>
    </row>
    <row r="1476" spans="4:4" customFormat="1" x14ac:dyDescent="0.25">
      <c r="D1476" s="10"/>
    </row>
    <row r="1477" spans="4:4" customFormat="1" x14ac:dyDescent="0.25">
      <c r="D1477" s="10"/>
    </row>
    <row r="1478" spans="4:4" customFormat="1" x14ac:dyDescent="0.25">
      <c r="D1478" s="10"/>
    </row>
    <row r="1479" spans="4:4" customFormat="1" x14ac:dyDescent="0.25">
      <c r="D1479" s="10"/>
    </row>
    <row r="1480" spans="4:4" customFormat="1" x14ac:dyDescent="0.25">
      <c r="D1480" s="10"/>
    </row>
    <row r="1481" spans="4:4" customFormat="1" x14ac:dyDescent="0.25">
      <c r="D1481" s="10"/>
    </row>
    <row r="1482" spans="4:4" customFormat="1" x14ac:dyDescent="0.25">
      <c r="D1482" s="10"/>
    </row>
    <row r="1483" spans="4:4" customFormat="1" x14ac:dyDescent="0.25">
      <c r="D1483" s="10"/>
    </row>
    <row r="1484" spans="4:4" customFormat="1" x14ac:dyDescent="0.25">
      <c r="D1484" s="10"/>
    </row>
    <row r="1485" spans="4:4" customFormat="1" x14ac:dyDescent="0.25">
      <c r="D1485" s="10"/>
    </row>
    <row r="1486" spans="4:4" customFormat="1" x14ac:dyDescent="0.25">
      <c r="D1486" s="10"/>
    </row>
    <row r="1487" spans="4:4" customFormat="1" x14ac:dyDescent="0.25">
      <c r="D1487" s="10"/>
    </row>
    <row r="1488" spans="4:4" customFormat="1" x14ac:dyDescent="0.25">
      <c r="D1488" s="10"/>
    </row>
    <row r="1489" spans="4:4" customFormat="1" x14ac:dyDescent="0.25">
      <c r="D1489" s="10"/>
    </row>
    <row r="1490" spans="4:4" customFormat="1" x14ac:dyDescent="0.25">
      <c r="D1490" s="10"/>
    </row>
    <row r="1491" spans="4:4" customFormat="1" x14ac:dyDescent="0.25">
      <c r="D1491" s="10"/>
    </row>
    <row r="1492" spans="4:4" customFormat="1" x14ac:dyDescent="0.25">
      <c r="D1492" s="10"/>
    </row>
    <row r="1493" spans="4:4" customFormat="1" x14ac:dyDescent="0.25">
      <c r="D1493" s="10"/>
    </row>
    <row r="1494" spans="4:4" customFormat="1" x14ac:dyDescent="0.25">
      <c r="D1494" s="10"/>
    </row>
    <row r="1495" spans="4:4" customFormat="1" x14ac:dyDescent="0.25">
      <c r="D1495" s="10"/>
    </row>
    <row r="1496" spans="4:4" customFormat="1" x14ac:dyDescent="0.25">
      <c r="D1496" s="10"/>
    </row>
    <row r="1497" spans="4:4" customFormat="1" x14ac:dyDescent="0.25">
      <c r="D1497" s="10"/>
    </row>
    <row r="1498" spans="4:4" customFormat="1" x14ac:dyDescent="0.25">
      <c r="D1498" s="10"/>
    </row>
    <row r="1499" spans="4:4" customFormat="1" x14ac:dyDescent="0.25">
      <c r="D1499" s="10"/>
    </row>
    <row r="1500" spans="4:4" customFormat="1" x14ac:dyDescent="0.25">
      <c r="D1500" s="10"/>
    </row>
    <row r="1501" spans="4:4" customFormat="1" x14ac:dyDescent="0.25">
      <c r="D1501" s="10"/>
    </row>
    <row r="1502" spans="4:4" customFormat="1" x14ac:dyDescent="0.25">
      <c r="D1502" s="10"/>
    </row>
    <row r="1503" spans="4:4" customFormat="1" x14ac:dyDescent="0.25">
      <c r="D1503" s="10"/>
    </row>
    <row r="1504" spans="4:4" customFormat="1" x14ac:dyDescent="0.25">
      <c r="D1504" s="10"/>
    </row>
    <row r="1505" spans="4:4" customFormat="1" x14ac:dyDescent="0.25">
      <c r="D1505" s="10"/>
    </row>
    <row r="1506" spans="4:4" customFormat="1" x14ac:dyDescent="0.25">
      <c r="D1506" s="10"/>
    </row>
    <row r="1507" spans="4:4" customFormat="1" x14ac:dyDescent="0.25">
      <c r="D1507" s="10"/>
    </row>
    <row r="1508" spans="4:4" customFormat="1" x14ac:dyDescent="0.25">
      <c r="D1508" s="10"/>
    </row>
    <row r="1509" spans="4:4" customFormat="1" x14ac:dyDescent="0.25">
      <c r="D1509" s="10"/>
    </row>
    <row r="1510" spans="4:4" customFormat="1" x14ac:dyDescent="0.25">
      <c r="D1510" s="10"/>
    </row>
    <row r="1511" spans="4:4" customFormat="1" x14ac:dyDescent="0.25">
      <c r="D1511" s="10"/>
    </row>
    <row r="1512" spans="4:4" customFormat="1" x14ac:dyDescent="0.25">
      <c r="D1512" s="10"/>
    </row>
    <row r="1513" spans="4:4" customFormat="1" x14ac:dyDescent="0.25">
      <c r="D1513" s="10"/>
    </row>
    <row r="1514" spans="4:4" customFormat="1" x14ac:dyDescent="0.25">
      <c r="D1514" s="10"/>
    </row>
    <row r="1515" spans="4:4" customFormat="1" x14ac:dyDescent="0.25">
      <c r="D1515" s="10"/>
    </row>
    <row r="1516" spans="4:4" customFormat="1" x14ac:dyDescent="0.25">
      <c r="D1516" s="10"/>
    </row>
    <row r="1517" spans="4:4" customFormat="1" x14ac:dyDescent="0.25">
      <c r="D1517" s="10"/>
    </row>
    <row r="1518" spans="4:4" customFormat="1" x14ac:dyDescent="0.25">
      <c r="D1518" s="10"/>
    </row>
    <row r="1519" spans="4:4" customFormat="1" x14ac:dyDescent="0.25">
      <c r="D1519" s="10"/>
    </row>
    <row r="1520" spans="4:4" customFormat="1" x14ac:dyDescent="0.25">
      <c r="D1520" s="10"/>
    </row>
    <row r="1521" spans="4:4" customFormat="1" x14ac:dyDescent="0.25">
      <c r="D1521" s="10"/>
    </row>
    <row r="1522" spans="4:4" customFormat="1" x14ac:dyDescent="0.25">
      <c r="D1522" s="10"/>
    </row>
    <row r="1523" spans="4:4" customFormat="1" x14ac:dyDescent="0.25">
      <c r="D1523" s="10"/>
    </row>
    <row r="1524" spans="4:4" customFormat="1" x14ac:dyDescent="0.25">
      <c r="D1524" s="10"/>
    </row>
    <row r="1525" spans="4:4" customFormat="1" x14ac:dyDescent="0.25">
      <c r="D1525" s="10"/>
    </row>
    <row r="1526" spans="4:4" customFormat="1" x14ac:dyDescent="0.25">
      <c r="D1526" s="10"/>
    </row>
    <row r="1527" spans="4:4" customFormat="1" x14ac:dyDescent="0.25">
      <c r="D1527" s="10"/>
    </row>
    <row r="1528" spans="4:4" customFormat="1" x14ac:dyDescent="0.25">
      <c r="D1528" s="10"/>
    </row>
    <row r="1529" spans="4:4" customFormat="1" x14ac:dyDescent="0.25">
      <c r="D1529" s="10"/>
    </row>
    <row r="1530" spans="4:4" customFormat="1" x14ac:dyDescent="0.25">
      <c r="D1530" s="10"/>
    </row>
    <row r="1531" spans="4:4" customFormat="1" x14ac:dyDescent="0.25">
      <c r="D1531" s="10"/>
    </row>
    <row r="1532" spans="4:4" customFormat="1" x14ac:dyDescent="0.25">
      <c r="D1532" s="10"/>
    </row>
    <row r="1533" spans="4:4" customFormat="1" x14ac:dyDescent="0.25">
      <c r="D1533" s="10"/>
    </row>
    <row r="1534" spans="4:4" customFormat="1" x14ac:dyDescent="0.25">
      <c r="D1534" s="10"/>
    </row>
    <row r="1535" spans="4:4" customFormat="1" x14ac:dyDescent="0.25">
      <c r="D1535" s="10"/>
    </row>
    <row r="1536" spans="4:4" customFormat="1" x14ac:dyDescent="0.25">
      <c r="D1536" s="10"/>
    </row>
    <row r="1537" spans="4:4" customFormat="1" x14ac:dyDescent="0.25">
      <c r="D1537" s="10"/>
    </row>
    <row r="1538" spans="4:4" customFormat="1" x14ac:dyDescent="0.25">
      <c r="D1538" s="10"/>
    </row>
    <row r="1539" spans="4:4" customFormat="1" x14ac:dyDescent="0.25">
      <c r="D1539" s="10"/>
    </row>
    <row r="1540" spans="4:4" customFormat="1" x14ac:dyDescent="0.25">
      <c r="D1540" s="10"/>
    </row>
    <row r="1541" spans="4:4" customFormat="1" x14ac:dyDescent="0.25">
      <c r="D1541" s="10"/>
    </row>
    <row r="1542" spans="4:4" customFormat="1" x14ac:dyDescent="0.25">
      <c r="D1542" s="10"/>
    </row>
    <row r="1543" spans="4:4" customFormat="1" x14ac:dyDescent="0.25">
      <c r="D1543" s="10"/>
    </row>
    <row r="1544" spans="4:4" customFormat="1" x14ac:dyDescent="0.25">
      <c r="D1544" s="10"/>
    </row>
    <row r="1545" spans="4:4" customFormat="1" x14ac:dyDescent="0.25">
      <c r="D1545" s="10"/>
    </row>
    <row r="1546" spans="4:4" customFormat="1" x14ac:dyDescent="0.25">
      <c r="D1546" s="10"/>
    </row>
    <row r="1547" spans="4:4" customFormat="1" x14ac:dyDescent="0.25">
      <c r="D1547" s="10"/>
    </row>
    <row r="1548" spans="4:4" customFormat="1" x14ac:dyDescent="0.25">
      <c r="D1548" s="10"/>
    </row>
    <row r="1549" spans="4:4" customFormat="1" x14ac:dyDescent="0.25">
      <c r="D1549" s="10"/>
    </row>
    <row r="1550" spans="4:4" customFormat="1" x14ac:dyDescent="0.25">
      <c r="D1550" s="10"/>
    </row>
    <row r="1551" spans="4:4" customFormat="1" x14ac:dyDescent="0.25">
      <c r="D1551" s="10"/>
    </row>
    <row r="1552" spans="4:4" customFormat="1" x14ac:dyDescent="0.25">
      <c r="D1552" s="10"/>
    </row>
    <row r="1553" spans="4:4" customFormat="1" x14ac:dyDescent="0.25">
      <c r="D1553" s="10"/>
    </row>
    <row r="1554" spans="4:4" customFormat="1" x14ac:dyDescent="0.25">
      <c r="D1554" s="10"/>
    </row>
    <row r="1555" spans="4:4" customFormat="1" x14ac:dyDescent="0.25">
      <c r="D1555" s="10"/>
    </row>
    <row r="1556" spans="4:4" customFormat="1" x14ac:dyDescent="0.25">
      <c r="D1556" s="10"/>
    </row>
    <row r="1557" spans="4:4" customFormat="1" x14ac:dyDescent="0.25">
      <c r="D1557" s="10"/>
    </row>
    <row r="1558" spans="4:4" customFormat="1" x14ac:dyDescent="0.25">
      <c r="D1558" s="10"/>
    </row>
    <row r="1559" spans="4:4" customFormat="1" x14ac:dyDescent="0.25">
      <c r="D1559" s="10"/>
    </row>
    <row r="1560" spans="4:4" customFormat="1" x14ac:dyDescent="0.25">
      <c r="D1560" s="10"/>
    </row>
    <row r="1561" spans="4:4" customFormat="1" x14ac:dyDescent="0.25">
      <c r="D1561" s="10"/>
    </row>
    <row r="1562" spans="4:4" customFormat="1" x14ac:dyDescent="0.25">
      <c r="D1562" s="10"/>
    </row>
    <row r="1563" spans="4:4" customFormat="1" x14ac:dyDescent="0.25">
      <c r="D1563" s="10"/>
    </row>
    <row r="1564" spans="4:4" customFormat="1" x14ac:dyDescent="0.25">
      <c r="D1564" s="10"/>
    </row>
    <row r="1565" spans="4:4" customFormat="1" x14ac:dyDescent="0.25">
      <c r="D1565" s="10"/>
    </row>
    <row r="1566" spans="4:4" customFormat="1" x14ac:dyDescent="0.25">
      <c r="D1566" s="10"/>
    </row>
    <row r="1567" spans="4:4" customFormat="1" x14ac:dyDescent="0.25">
      <c r="D1567" s="10"/>
    </row>
    <row r="1568" spans="4:4" customFormat="1" x14ac:dyDescent="0.25">
      <c r="D1568" s="10"/>
    </row>
    <row r="1569" spans="4:4" customFormat="1" x14ac:dyDescent="0.25">
      <c r="D1569" s="10"/>
    </row>
    <row r="1570" spans="4:4" customFormat="1" x14ac:dyDescent="0.25">
      <c r="D1570" s="10"/>
    </row>
    <row r="1571" spans="4:4" customFormat="1" x14ac:dyDescent="0.25">
      <c r="D1571" s="10"/>
    </row>
    <row r="1572" spans="4:4" customFormat="1" x14ac:dyDescent="0.25">
      <c r="D1572" s="10"/>
    </row>
    <row r="1573" spans="4:4" customFormat="1" x14ac:dyDescent="0.25">
      <c r="D1573" s="10"/>
    </row>
    <row r="1574" spans="4:4" customFormat="1" x14ac:dyDescent="0.25">
      <c r="D1574" s="10"/>
    </row>
    <row r="1575" spans="4:4" customFormat="1" x14ac:dyDescent="0.25">
      <c r="D1575" s="10"/>
    </row>
    <row r="1576" spans="4:4" customFormat="1" x14ac:dyDescent="0.25">
      <c r="D1576" s="10"/>
    </row>
    <row r="1577" spans="4:4" customFormat="1" x14ac:dyDescent="0.25">
      <c r="D1577" s="10"/>
    </row>
    <row r="1578" spans="4:4" customFormat="1" x14ac:dyDescent="0.25">
      <c r="D1578" s="10"/>
    </row>
    <row r="1579" spans="4:4" customFormat="1" x14ac:dyDescent="0.25">
      <c r="D1579" s="10"/>
    </row>
    <row r="1580" spans="4:4" customFormat="1" x14ac:dyDescent="0.25">
      <c r="D1580" s="10"/>
    </row>
    <row r="1581" spans="4:4" customFormat="1" x14ac:dyDescent="0.25">
      <c r="D1581" s="10"/>
    </row>
    <row r="1582" spans="4:4" customFormat="1" x14ac:dyDescent="0.25">
      <c r="D1582" s="10"/>
    </row>
    <row r="1583" spans="4:4" customFormat="1" x14ac:dyDescent="0.25">
      <c r="D1583" s="10"/>
    </row>
    <row r="1584" spans="4:4" customFormat="1" x14ac:dyDescent="0.25">
      <c r="D1584" s="10"/>
    </row>
    <row r="1585" spans="4:4" customFormat="1" x14ac:dyDescent="0.25">
      <c r="D1585" s="10"/>
    </row>
    <row r="1586" spans="4:4" customFormat="1" x14ac:dyDescent="0.25">
      <c r="D1586" s="10"/>
    </row>
    <row r="1587" spans="4:4" customFormat="1" x14ac:dyDescent="0.25">
      <c r="D1587" s="10"/>
    </row>
    <row r="1588" spans="4:4" customFormat="1" x14ac:dyDescent="0.25">
      <c r="D1588" s="10"/>
    </row>
    <row r="1589" spans="4:4" customFormat="1" x14ac:dyDescent="0.25">
      <c r="D1589" s="10"/>
    </row>
    <row r="1590" spans="4:4" customFormat="1" x14ac:dyDescent="0.25">
      <c r="D1590" s="10"/>
    </row>
    <row r="1591" spans="4:4" customFormat="1" x14ac:dyDescent="0.25">
      <c r="D1591" s="10"/>
    </row>
    <row r="1592" spans="4:4" customFormat="1" x14ac:dyDescent="0.25">
      <c r="D1592" s="10"/>
    </row>
    <row r="1593" spans="4:4" customFormat="1" x14ac:dyDescent="0.25">
      <c r="D1593" s="10"/>
    </row>
    <row r="1594" spans="4:4" customFormat="1" x14ac:dyDescent="0.25">
      <c r="D1594" s="10"/>
    </row>
    <row r="1595" spans="4:4" customFormat="1" x14ac:dyDescent="0.25">
      <c r="D1595" s="10"/>
    </row>
    <row r="1596" spans="4:4" customFormat="1" x14ac:dyDescent="0.25">
      <c r="D1596" s="10"/>
    </row>
    <row r="1597" spans="4:4" customFormat="1" x14ac:dyDescent="0.25">
      <c r="D1597" s="10"/>
    </row>
    <row r="1598" spans="4:4" customFormat="1" x14ac:dyDescent="0.25">
      <c r="D1598" s="10"/>
    </row>
    <row r="1599" spans="4:4" customFormat="1" x14ac:dyDescent="0.25">
      <c r="D1599" s="10"/>
    </row>
    <row r="1600" spans="4:4" customFormat="1" x14ac:dyDescent="0.25">
      <c r="D1600" s="10"/>
    </row>
    <row r="1601" spans="4:4" customFormat="1" x14ac:dyDescent="0.25">
      <c r="D1601" s="10"/>
    </row>
    <row r="1602" spans="4:4" customFormat="1" x14ac:dyDescent="0.25">
      <c r="D1602" s="10"/>
    </row>
    <row r="1603" spans="4:4" customFormat="1" x14ac:dyDescent="0.25">
      <c r="D1603" s="10"/>
    </row>
    <row r="1604" spans="4:4" customFormat="1" x14ac:dyDescent="0.25">
      <c r="D1604" s="10"/>
    </row>
    <row r="1605" spans="4:4" customFormat="1" x14ac:dyDescent="0.25">
      <c r="D1605" s="10"/>
    </row>
    <row r="1606" spans="4:4" customFormat="1" x14ac:dyDescent="0.25">
      <c r="D1606" s="10"/>
    </row>
    <row r="1607" spans="4:4" customFormat="1" x14ac:dyDescent="0.25">
      <c r="D1607" s="10"/>
    </row>
    <row r="1608" spans="4:4" customFormat="1" x14ac:dyDescent="0.25">
      <c r="D1608" s="10"/>
    </row>
    <row r="1609" spans="4:4" customFormat="1" x14ac:dyDescent="0.25">
      <c r="D1609" s="10"/>
    </row>
    <row r="1610" spans="4:4" customFormat="1" x14ac:dyDescent="0.25">
      <c r="D1610" s="10"/>
    </row>
    <row r="1611" spans="4:4" customFormat="1" x14ac:dyDescent="0.25">
      <c r="D1611" s="10"/>
    </row>
    <row r="1612" spans="4:4" customFormat="1" x14ac:dyDescent="0.25">
      <c r="D1612" s="10"/>
    </row>
    <row r="1613" spans="4:4" customFormat="1" x14ac:dyDescent="0.25">
      <c r="D1613" s="10"/>
    </row>
    <row r="1614" spans="4:4" customFormat="1" x14ac:dyDescent="0.25">
      <c r="D1614" s="10"/>
    </row>
    <row r="1615" spans="4:4" customFormat="1" x14ac:dyDescent="0.25">
      <c r="D1615" s="10"/>
    </row>
    <row r="1616" spans="4:4" customFormat="1" x14ac:dyDescent="0.25">
      <c r="D1616" s="10"/>
    </row>
    <row r="1617" spans="4:4" customFormat="1" x14ac:dyDescent="0.25">
      <c r="D1617" s="10"/>
    </row>
    <row r="1618" spans="4:4" customFormat="1" x14ac:dyDescent="0.25">
      <c r="D1618" s="10"/>
    </row>
    <row r="1619" spans="4:4" customFormat="1" x14ac:dyDescent="0.25">
      <c r="D1619" s="10"/>
    </row>
    <row r="1620" spans="4:4" customFormat="1" x14ac:dyDescent="0.25">
      <c r="D1620" s="10"/>
    </row>
    <row r="1621" spans="4:4" customFormat="1" x14ac:dyDescent="0.25">
      <c r="D1621" s="10"/>
    </row>
    <row r="1622" spans="4:4" customFormat="1" x14ac:dyDescent="0.25">
      <c r="D1622" s="10"/>
    </row>
    <row r="1623" spans="4:4" customFormat="1" x14ac:dyDescent="0.25">
      <c r="D1623" s="10"/>
    </row>
    <row r="1624" spans="4:4" customFormat="1" x14ac:dyDescent="0.25">
      <c r="D1624" s="10"/>
    </row>
    <row r="1625" spans="4:4" customFormat="1" x14ac:dyDescent="0.25">
      <c r="D1625" s="10"/>
    </row>
    <row r="1626" spans="4:4" customFormat="1" x14ac:dyDescent="0.25">
      <c r="D1626" s="10"/>
    </row>
    <row r="1627" spans="4:4" customFormat="1" x14ac:dyDescent="0.25">
      <c r="D1627" s="10"/>
    </row>
    <row r="1628" spans="4:4" customFormat="1" x14ac:dyDescent="0.25">
      <c r="D1628" s="10"/>
    </row>
    <row r="1629" spans="4:4" customFormat="1" x14ac:dyDescent="0.25">
      <c r="D1629" s="10"/>
    </row>
    <row r="1630" spans="4:4" customFormat="1" x14ac:dyDescent="0.25">
      <c r="D1630" s="10"/>
    </row>
    <row r="1631" spans="4:4" customFormat="1" x14ac:dyDescent="0.25">
      <c r="D1631" s="10"/>
    </row>
    <row r="1632" spans="4:4" customFormat="1" x14ac:dyDescent="0.25">
      <c r="D1632" s="10"/>
    </row>
    <row r="1633" spans="4:4" customFormat="1" x14ac:dyDescent="0.25">
      <c r="D1633" s="10"/>
    </row>
    <row r="1634" spans="4:4" customFormat="1" x14ac:dyDescent="0.25">
      <c r="D1634" s="10"/>
    </row>
    <row r="1635" spans="4:4" customFormat="1" x14ac:dyDescent="0.25">
      <c r="D1635" s="10"/>
    </row>
    <row r="1636" spans="4:4" customFormat="1" x14ac:dyDescent="0.25">
      <c r="D1636" s="10"/>
    </row>
    <row r="1637" spans="4:4" customFormat="1" x14ac:dyDescent="0.25">
      <c r="D1637" s="10"/>
    </row>
    <row r="1638" spans="4:4" customFormat="1" x14ac:dyDescent="0.25">
      <c r="D1638" s="10"/>
    </row>
    <row r="1639" spans="4:4" customFormat="1" x14ac:dyDescent="0.25">
      <c r="D1639" s="10"/>
    </row>
    <row r="1640" spans="4:4" customFormat="1" x14ac:dyDescent="0.25">
      <c r="D1640" s="10"/>
    </row>
    <row r="1641" spans="4:4" customFormat="1" x14ac:dyDescent="0.25">
      <c r="D1641" s="10"/>
    </row>
    <row r="1642" spans="4:4" customFormat="1" x14ac:dyDescent="0.25">
      <c r="D1642" s="10"/>
    </row>
    <row r="1643" spans="4:4" customFormat="1" x14ac:dyDescent="0.25">
      <c r="D1643" s="10"/>
    </row>
    <row r="1644" spans="4:4" customFormat="1" x14ac:dyDescent="0.25">
      <c r="D1644" s="10"/>
    </row>
    <row r="1645" spans="4:4" customFormat="1" x14ac:dyDescent="0.25">
      <c r="D1645" s="10"/>
    </row>
    <row r="1646" spans="4:4" customFormat="1" x14ac:dyDescent="0.25">
      <c r="D1646" s="10"/>
    </row>
    <row r="1647" spans="4:4" customFormat="1" x14ac:dyDescent="0.25">
      <c r="D1647" s="10"/>
    </row>
    <row r="1648" spans="4:4" customFormat="1" x14ac:dyDescent="0.25">
      <c r="D1648" s="10"/>
    </row>
    <row r="1649" spans="4:4" customFormat="1" x14ac:dyDescent="0.25">
      <c r="D1649" s="10"/>
    </row>
    <row r="1650" spans="4:4" customFormat="1" x14ac:dyDescent="0.25">
      <c r="D1650" s="10"/>
    </row>
    <row r="1651" spans="4:4" customFormat="1" x14ac:dyDescent="0.25">
      <c r="D1651" s="10"/>
    </row>
    <row r="1652" spans="4:4" customFormat="1" x14ac:dyDescent="0.25">
      <c r="D1652" s="10"/>
    </row>
    <row r="1653" spans="4:4" customFormat="1" x14ac:dyDescent="0.25">
      <c r="D1653" s="10"/>
    </row>
    <row r="1654" spans="4:4" customFormat="1" x14ac:dyDescent="0.25">
      <c r="D1654" s="10"/>
    </row>
    <row r="1655" spans="4:4" customFormat="1" x14ac:dyDescent="0.25">
      <c r="D1655" s="10"/>
    </row>
    <row r="1656" spans="4:4" customFormat="1" x14ac:dyDescent="0.25">
      <c r="D1656" s="10"/>
    </row>
    <row r="1657" spans="4:4" customFormat="1" x14ac:dyDescent="0.25">
      <c r="D1657" s="10"/>
    </row>
    <row r="1658" spans="4:4" customFormat="1" x14ac:dyDescent="0.25">
      <c r="D1658" s="10"/>
    </row>
    <row r="1659" spans="4:4" customFormat="1" x14ac:dyDescent="0.25">
      <c r="D1659" s="10"/>
    </row>
    <row r="1660" spans="4:4" customFormat="1" x14ac:dyDescent="0.25">
      <c r="D1660" s="10"/>
    </row>
    <row r="1661" spans="4:4" customFormat="1" x14ac:dyDescent="0.25">
      <c r="D1661" s="10"/>
    </row>
    <row r="1662" spans="4:4" customFormat="1" x14ac:dyDescent="0.25">
      <c r="D1662" s="10"/>
    </row>
    <row r="1663" spans="4:4" customFormat="1" x14ac:dyDescent="0.25">
      <c r="D1663" s="10"/>
    </row>
    <row r="1664" spans="4:4" customFormat="1" x14ac:dyDescent="0.25">
      <c r="D1664" s="10"/>
    </row>
    <row r="1665" spans="4:4" customFormat="1" x14ac:dyDescent="0.25">
      <c r="D1665" s="10"/>
    </row>
    <row r="1666" spans="4:4" customFormat="1" x14ac:dyDescent="0.25">
      <c r="D1666" s="10"/>
    </row>
    <row r="1667" spans="4:4" customFormat="1" x14ac:dyDescent="0.25">
      <c r="D1667" s="10"/>
    </row>
    <row r="1668" spans="4:4" customFormat="1" x14ac:dyDescent="0.25">
      <c r="D1668" s="10"/>
    </row>
    <row r="1669" spans="4:4" customFormat="1" x14ac:dyDescent="0.25">
      <c r="D1669" s="10"/>
    </row>
    <row r="1670" spans="4:4" customFormat="1" x14ac:dyDescent="0.25">
      <c r="D1670" s="10"/>
    </row>
    <row r="1671" spans="4:4" customFormat="1" x14ac:dyDescent="0.25">
      <c r="D1671" s="10"/>
    </row>
    <row r="1672" spans="4:4" customFormat="1" x14ac:dyDescent="0.25">
      <c r="D1672" s="10"/>
    </row>
    <row r="1673" spans="4:4" customFormat="1" x14ac:dyDescent="0.25">
      <c r="D1673" s="10"/>
    </row>
    <row r="1674" spans="4:4" customFormat="1" x14ac:dyDescent="0.25">
      <c r="D1674" s="10"/>
    </row>
    <row r="1675" spans="4:4" customFormat="1" x14ac:dyDescent="0.25">
      <c r="D1675" s="10"/>
    </row>
    <row r="1676" spans="4:4" customFormat="1" x14ac:dyDescent="0.25">
      <c r="D1676" s="10"/>
    </row>
    <row r="1677" spans="4:4" customFormat="1" x14ac:dyDescent="0.25">
      <c r="D1677" s="10"/>
    </row>
    <row r="1678" spans="4:4" customFormat="1" x14ac:dyDescent="0.25">
      <c r="D1678" s="10"/>
    </row>
    <row r="1679" spans="4:4" customFormat="1" x14ac:dyDescent="0.25">
      <c r="D1679" s="10"/>
    </row>
    <row r="1680" spans="4:4" customFormat="1" x14ac:dyDescent="0.25">
      <c r="D1680" s="10"/>
    </row>
    <row r="1681" spans="4:4" customFormat="1" x14ac:dyDescent="0.25">
      <c r="D1681" s="10"/>
    </row>
    <row r="1682" spans="4:4" customFormat="1" x14ac:dyDescent="0.25">
      <c r="D1682" s="10"/>
    </row>
    <row r="1683" spans="4:4" customFormat="1" x14ac:dyDescent="0.25">
      <c r="D1683" s="10"/>
    </row>
    <row r="1684" spans="4:4" customFormat="1" x14ac:dyDescent="0.25">
      <c r="D1684" s="10"/>
    </row>
    <row r="1685" spans="4:4" customFormat="1" x14ac:dyDescent="0.25">
      <c r="D1685" s="10"/>
    </row>
    <row r="1686" spans="4:4" customFormat="1" x14ac:dyDescent="0.25">
      <c r="D1686" s="10"/>
    </row>
    <row r="1687" spans="4:4" customFormat="1" x14ac:dyDescent="0.25">
      <c r="D1687" s="10"/>
    </row>
    <row r="1688" spans="4:4" customFormat="1" x14ac:dyDescent="0.25">
      <c r="D1688" s="10"/>
    </row>
    <row r="1689" spans="4:4" customFormat="1" x14ac:dyDescent="0.25">
      <c r="D1689" s="10"/>
    </row>
    <row r="1690" spans="4:4" customFormat="1" x14ac:dyDescent="0.25">
      <c r="D1690" s="10"/>
    </row>
    <row r="1691" spans="4:4" customFormat="1" x14ac:dyDescent="0.25">
      <c r="D1691" s="10"/>
    </row>
    <row r="1692" spans="4:4" customFormat="1" x14ac:dyDescent="0.25">
      <c r="D1692" s="10"/>
    </row>
    <row r="1693" spans="4:4" customFormat="1" x14ac:dyDescent="0.25">
      <c r="D1693" s="10"/>
    </row>
    <row r="1694" spans="4:4" customFormat="1" x14ac:dyDescent="0.25">
      <c r="D1694" s="10"/>
    </row>
    <row r="1695" spans="4:4" customFormat="1" x14ac:dyDescent="0.25">
      <c r="D1695" s="10"/>
    </row>
    <row r="1696" spans="4:4" customFormat="1" x14ac:dyDescent="0.25">
      <c r="D1696" s="10"/>
    </row>
    <row r="1697" spans="4:4" customFormat="1" x14ac:dyDescent="0.25">
      <c r="D1697" s="10"/>
    </row>
    <row r="1698" spans="4:4" customFormat="1" x14ac:dyDescent="0.25">
      <c r="D1698" s="10"/>
    </row>
    <row r="1699" spans="4:4" customFormat="1" x14ac:dyDescent="0.25">
      <c r="D1699" s="10"/>
    </row>
    <row r="1700" spans="4:4" customFormat="1" x14ac:dyDescent="0.25">
      <c r="D1700" s="10"/>
    </row>
    <row r="1701" spans="4:4" customFormat="1" x14ac:dyDescent="0.25">
      <c r="D1701" s="10"/>
    </row>
    <row r="1702" spans="4:4" customFormat="1" x14ac:dyDescent="0.25">
      <c r="D1702" s="10"/>
    </row>
    <row r="1703" spans="4:4" customFormat="1" x14ac:dyDescent="0.25">
      <c r="D1703" s="10"/>
    </row>
    <row r="1704" spans="4:4" customFormat="1" x14ac:dyDescent="0.25">
      <c r="D1704" s="10"/>
    </row>
    <row r="1705" spans="4:4" customFormat="1" x14ac:dyDescent="0.25">
      <c r="D1705" s="10"/>
    </row>
    <row r="1706" spans="4:4" customFormat="1" x14ac:dyDescent="0.25">
      <c r="D1706" s="10"/>
    </row>
    <row r="1707" spans="4:4" customFormat="1" x14ac:dyDescent="0.25">
      <c r="D1707" s="10"/>
    </row>
    <row r="1708" spans="4:4" customFormat="1" x14ac:dyDescent="0.25">
      <c r="D1708" s="10"/>
    </row>
    <row r="1709" spans="4:4" customFormat="1" x14ac:dyDescent="0.25">
      <c r="D1709" s="10"/>
    </row>
    <row r="1710" spans="4:4" customFormat="1" x14ac:dyDescent="0.25">
      <c r="D1710" s="10"/>
    </row>
    <row r="1711" spans="4:4" customFormat="1" x14ac:dyDescent="0.25">
      <c r="D1711" s="10"/>
    </row>
    <row r="1712" spans="4:4" customFormat="1" x14ac:dyDescent="0.25">
      <c r="D1712" s="10"/>
    </row>
    <row r="1713" spans="4:4" customFormat="1" x14ac:dyDescent="0.25">
      <c r="D1713" s="10"/>
    </row>
    <row r="1714" spans="4:4" customFormat="1" x14ac:dyDescent="0.25">
      <c r="D1714" s="10"/>
    </row>
    <row r="1715" spans="4:4" customFormat="1" x14ac:dyDescent="0.25">
      <c r="D1715" s="10"/>
    </row>
    <row r="1716" spans="4:4" customFormat="1" x14ac:dyDescent="0.25">
      <c r="D1716" s="10"/>
    </row>
    <row r="1717" spans="4:4" customFormat="1" x14ac:dyDescent="0.25">
      <c r="D1717" s="10"/>
    </row>
    <row r="1718" spans="4:4" customFormat="1" x14ac:dyDescent="0.25">
      <c r="D1718" s="10"/>
    </row>
    <row r="1719" spans="4:4" customFormat="1" x14ac:dyDescent="0.25">
      <c r="D1719" s="10"/>
    </row>
    <row r="1720" spans="4:4" customFormat="1" x14ac:dyDescent="0.25">
      <c r="D1720" s="10"/>
    </row>
    <row r="1721" spans="4:4" customFormat="1" x14ac:dyDescent="0.25">
      <c r="D1721" s="10"/>
    </row>
    <row r="1722" spans="4:4" customFormat="1" x14ac:dyDescent="0.25">
      <c r="D1722" s="10"/>
    </row>
    <row r="1723" spans="4:4" customFormat="1" x14ac:dyDescent="0.25">
      <c r="D1723" s="10"/>
    </row>
    <row r="1724" spans="4:4" customFormat="1" x14ac:dyDescent="0.25">
      <c r="D1724" s="10"/>
    </row>
    <row r="1725" spans="4:4" customFormat="1" x14ac:dyDescent="0.25">
      <c r="D1725" s="10"/>
    </row>
    <row r="1726" spans="4:4" customFormat="1" x14ac:dyDescent="0.25">
      <c r="D1726" s="10"/>
    </row>
    <row r="1727" spans="4:4" customFormat="1" x14ac:dyDescent="0.25">
      <c r="D1727" s="10"/>
    </row>
    <row r="1728" spans="4:4" customFormat="1" x14ac:dyDescent="0.25">
      <c r="D1728" s="10"/>
    </row>
    <row r="1729" spans="4:4" customFormat="1" x14ac:dyDescent="0.25">
      <c r="D1729" s="10"/>
    </row>
    <row r="1730" spans="4:4" customFormat="1" x14ac:dyDescent="0.25">
      <c r="D1730" s="10"/>
    </row>
    <row r="1731" spans="4:4" customFormat="1" x14ac:dyDescent="0.25">
      <c r="D1731" s="10"/>
    </row>
    <row r="1732" spans="4:4" customFormat="1" x14ac:dyDescent="0.25">
      <c r="D1732" s="10"/>
    </row>
    <row r="1733" spans="4:4" customFormat="1" x14ac:dyDescent="0.25">
      <c r="D1733" s="10"/>
    </row>
    <row r="1734" spans="4:4" customFormat="1" x14ac:dyDescent="0.25">
      <c r="D1734" s="10"/>
    </row>
    <row r="1735" spans="4:4" customFormat="1" x14ac:dyDescent="0.25">
      <c r="D1735" s="10"/>
    </row>
    <row r="1736" spans="4:4" customFormat="1" x14ac:dyDescent="0.25">
      <c r="D1736" s="10"/>
    </row>
    <row r="1737" spans="4:4" customFormat="1" x14ac:dyDescent="0.25">
      <c r="D1737" s="10"/>
    </row>
    <row r="1738" spans="4:4" customFormat="1" x14ac:dyDescent="0.25">
      <c r="D1738" s="10"/>
    </row>
    <row r="1739" spans="4:4" customFormat="1" x14ac:dyDescent="0.25">
      <c r="D1739" s="10"/>
    </row>
    <row r="1740" spans="4:4" customFormat="1" x14ac:dyDescent="0.25">
      <c r="D1740" s="10"/>
    </row>
    <row r="1741" spans="4:4" customFormat="1" x14ac:dyDescent="0.25">
      <c r="D1741" s="10"/>
    </row>
    <row r="1742" spans="4:4" customFormat="1" x14ac:dyDescent="0.25">
      <c r="D1742" s="10"/>
    </row>
    <row r="1743" spans="4:4" customFormat="1" x14ac:dyDescent="0.25">
      <c r="D1743" s="10"/>
    </row>
    <row r="1744" spans="4:4" customFormat="1" x14ac:dyDescent="0.25">
      <c r="D1744" s="10"/>
    </row>
    <row r="1745" spans="4:4" customFormat="1" x14ac:dyDescent="0.25">
      <c r="D1745" s="10"/>
    </row>
    <row r="1746" spans="4:4" customFormat="1" x14ac:dyDescent="0.25">
      <c r="D1746" s="10"/>
    </row>
    <row r="1747" spans="4:4" customFormat="1" x14ac:dyDescent="0.25">
      <c r="D1747" s="10"/>
    </row>
    <row r="1748" spans="4:4" customFormat="1" x14ac:dyDescent="0.25">
      <c r="D1748" s="10"/>
    </row>
    <row r="1749" spans="4:4" customFormat="1" x14ac:dyDescent="0.25">
      <c r="D1749" s="10"/>
    </row>
    <row r="1750" spans="4:4" customFormat="1" x14ac:dyDescent="0.25">
      <c r="D1750" s="10"/>
    </row>
    <row r="1751" spans="4:4" customFormat="1" x14ac:dyDescent="0.25">
      <c r="D1751" s="10"/>
    </row>
    <row r="1752" spans="4:4" customFormat="1" x14ac:dyDescent="0.25">
      <c r="D1752" s="10"/>
    </row>
    <row r="1753" spans="4:4" customFormat="1" x14ac:dyDescent="0.25">
      <c r="D1753" s="10"/>
    </row>
    <row r="1754" spans="4:4" customFormat="1" x14ac:dyDescent="0.25">
      <c r="D1754" s="10"/>
    </row>
    <row r="1755" spans="4:4" customFormat="1" x14ac:dyDescent="0.25">
      <c r="D1755" s="10"/>
    </row>
    <row r="1756" spans="4:4" customFormat="1" x14ac:dyDescent="0.25">
      <c r="D1756" s="10"/>
    </row>
    <row r="1757" spans="4:4" customFormat="1" x14ac:dyDescent="0.25">
      <c r="D1757" s="10"/>
    </row>
    <row r="1758" spans="4:4" customFormat="1" x14ac:dyDescent="0.25">
      <c r="D1758" s="10"/>
    </row>
    <row r="1759" spans="4:4" customFormat="1" x14ac:dyDescent="0.25">
      <c r="D1759" s="10"/>
    </row>
    <row r="1760" spans="4:4" customFormat="1" x14ac:dyDescent="0.25">
      <c r="D1760" s="10"/>
    </row>
    <row r="1761" spans="4:4" customFormat="1" x14ac:dyDescent="0.25">
      <c r="D1761" s="10"/>
    </row>
    <row r="1762" spans="4:4" customFormat="1" x14ac:dyDescent="0.25">
      <c r="D1762" s="10"/>
    </row>
    <row r="1763" spans="4:4" customFormat="1" x14ac:dyDescent="0.25">
      <c r="D1763" s="10"/>
    </row>
    <row r="1764" spans="4:4" customFormat="1" x14ac:dyDescent="0.25">
      <c r="D1764" s="10"/>
    </row>
    <row r="1765" spans="4:4" customFormat="1" x14ac:dyDescent="0.25">
      <c r="D1765" s="10"/>
    </row>
    <row r="1766" spans="4:4" customFormat="1" x14ac:dyDescent="0.25">
      <c r="D1766" s="10"/>
    </row>
    <row r="1767" spans="4:4" customFormat="1" x14ac:dyDescent="0.25">
      <c r="D1767" s="10"/>
    </row>
    <row r="1768" spans="4:4" customFormat="1" x14ac:dyDescent="0.25">
      <c r="D1768" s="10"/>
    </row>
    <row r="1769" spans="4:4" customFormat="1" x14ac:dyDescent="0.25">
      <c r="D1769" s="10"/>
    </row>
    <row r="1770" spans="4:4" customFormat="1" x14ac:dyDescent="0.25">
      <c r="D1770" s="10"/>
    </row>
    <row r="1771" spans="4:4" customFormat="1" x14ac:dyDescent="0.25">
      <c r="D1771" s="10"/>
    </row>
    <row r="1772" spans="4:4" customFormat="1" x14ac:dyDescent="0.25">
      <c r="D1772" s="10"/>
    </row>
    <row r="1773" spans="4:4" customFormat="1" x14ac:dyDescent="0.25">
      <c r="D1773" s="10"/>
    </row>
    <row r="1774" spans="4:4" customFormat="1" x14ac:dyDescent="0.25">
      <c r="D1774" s="10"/>
    </row>
    <row r="1775" spans="4:4" customFormat="1" x14ac:dyDescent="0.25">
      <c r="D1775" s="10"/>
    </row>
    <row r="1776" spans="4:4" customFormat="1" x14ac:dyDescent="0.25">
      <c r="D1776" s="10"/>
    </row>
    <row r="1777" spans="4:4" customFormat="1" x14ac:dyDescent="0.25">
      <c r="D1777" s="10"/>
    </row>
    <row r="1778" spans="4:4" customFormat="1" x14ac:dyDescent="0.25">
      <c r="D1778" s="10"/>
    </row>
    <row r="1779" spans="4:4" customFormat="1" x14ac:dyDescent="0.25">
      <c r="D1779" s="10"/>
    </row>
    <row r="1780" spans="4:4" customFormat="1" x14ac:dyDescent="0.25">
      <c r="D1780" s="10"/>
    </row>
    <row r="1781" spans="4:4" customFormat="1" x14ac:dyDescent="0.25">
      <c r="D1781" s="10"/>
    </row>
    <row r="1782" spans="4:4" customFormat="1" x14ac:dyDescent="0.25">
      <c r="D1782" s="10"/>
    </row>
    <row r="1783" spans="4:4" customFormat="1" x14ac:dyDescent="0.25">
      <c r="D1783" s="10"/>
    </row>
    <row r="1784" spans="4:4" customFormat="1" x14ac:dyDescent="0.25">
      <c r="D1784" s="10"/>
    </row>
    <row r="1785" spans="4:4" customFormat="1" x14ac:dyDescent="0.25">
      <c r="D1785" s="10"/>
    </row>
    <row r="1786" spans="4:4" customFormat="1" x14ac:dyDescent="0.25">
      <c r="D1786" s="10"/>
    </row>
    <row r="1787" spans="4:4" customFormat="1" x14ac:dyDescent="0.25">
      <c r="D1787" s="10"/>
    </row>
    <row r="1788" spans="4:4" customFormat="1" x14ac:dyDescent="0.25">
      <c r="D1788" s="10"/>
    </row>
    <row r="1789" spans="4:4" customFormat="1" x14ac:dyDescent="0.25">
      <c r="D1789" s="10"/>
    </row>
    <row r="1790" spans="4:4" customFormat="1" x14ac:dyDescent="0.25">
      <c r="D1790" s="10"/>
    </row>
    <row r="1791" spans="4:4" customFormat="1" x14ac:dyDescent="0.25">
      <c r="D1791" s="10"/>
    </row>
    <row r="1792" spans="4:4" customFormat="1" x14ac:dyDescent="0.25">
      <c r="D1792" s="10"/>
    </row>
    <row r="1793" spans="4:4" customFormat="1" x14ac:dyDescent="0.25">
      <c r="D1793" s="10"/>
    </row>
    <row r="1794" spans="4:4" customFormat="1" x14ac:dyDescent="0.25">
      <c r="D1794" s="10"/>
    </row>
    <row r="1795" spans="4:4" customFormat="1" x14ac:dyDescent="0.25">
      <c r="D1795" s="10"/>
    </row>
    <row r="1796" spans="4:4" customFormat="1" x14ac:dyDescent="0.25">
      <c r="D1796" s="10"/>
    </row>
    <row r="1797" spans="4:4" customFormat="1" x14ac:dyDescent="0.25">
      <c r="D1797" s="10"/>
    </row>
    <row r="1798" spans="4:4" customFormat="1" x14ac:dyDescent="0.25">
      <c r="D1798" s="10"/>
    </row>
    <row r="1799" spans="4:4" customFormat="1" x14ac:dyDescent="0.25">
      <c r="D1799" s="10"/>
    </row>
    <row r="1800" spans="4:4" customFormat="1" x14ac:dyDescent="0.25">
      <c r="D1800" s="10"/>
    </row>
    <row r="1801" spans="4:4" customFormat="1" x14ac:dyDescent="0.25">
      <c r="D1801" s="10"/>
    </row>
    <row r="1802" spans="4:4" customFormat="1" x14ac:dyDescent="0.25">
      <c r="D1802" s="10"/>
    </row>
    <row r="1803" spans="4:4" customFormat="1" x14ac:dyDescent="0.25">
      <c r="D1803" s="10"/>
    </row>
    <row r="1804" spans="4:4" customFormat="1" x14ac:dyDescent="0.25">
      <c r="D1804" s="10"/>
    </row>
    <row r="1805" spans="4:4" customFormat="1" x14ac:dyDescent="0.25">
      <c r="D1805" s="10"/>
    </row>
    <row r="1806" spans="4:4" customFormat="1" x14ac:dyDescent="0.25">
      <c r="D1806" s="10"/>
    </row>
    <row r="1807" spans="4:4" customFormat="1" x14ac:dyDescent="0.25">
      <c r="D1807" s="10"/>
    </row>
    <row r="1808" spans="4:4" customFormat="1" x14ac:dyDescent="0.25">
      <c r="D1808" s="10"/>
    </row>
    <row r="1809" spans="4:4" customFormat="1" x14ac:dyDescent="0.25">
      <c r="D1809" s="10"/>
    </row>
    <row r="1810" spans="4:4" customFormat="1" x14ac:dyDescent="0.25">
      <c r="D1810" s="10"/>
    </row>
    <row r="1811" spans="4:4" customFormat="1" x14ac:dyDescent="0.25">
      <c r="D1811" s="10"/>
    </row>
    <row r="1812" spans="4:4" customFormat="1" x14ac:dyDescent="0.25">
      <c r="D1812" s="10"/>
    </row>
    <row r="1813" spans="4:4" customFormat="1" x14ac:dyDescent="0.25">
      <c r="D1813" s="10"/>
    </row>
    <row r="1814" spans="4:4" customFormat="1" x14ac:dyDescent="0.25">
      <c r="D1814" s="10"/>
    </row>
    <row r="1815" spans="4:4" customFormat="1" x14ac:dyDescent="0.25">
      <c r="D1815" s="10"/>
    </row>
    <row r="1816" spans="4:4" customFormat="1" x14ac:dyDescent="0.25">
      <c r="D1816" s="10"/>
    </row>
    <row r="1817" spans="4:4" customFormat="1" x14ac:dyDescent="0.25">
      <c r="D1817" s="10"/>
    </row>
    <row r="1818" spans="4:4" customFormat="1" x14ac:dyDescent="0.25">
      <c r="D1818" s="10"/>
    </row>
    <row r="1819" spans="4:4" customFormat="1" x14ac:dyDescent="0.25">
      <c r="D1819" s="10"/>
    </row>
    <row r="1820" spans="4:4" customFormat="1" x14ac:dyDescent="0.25">
      <c r="D1820" s="10"/>
    </row>
    <row r="1821" spans="4:4" customFormat="1" x14ac:dyDescent="0.25">
      <c r="D1821" s="10"/>
    </row>
    <row r="1822" spans="4:4" customFormat="1" x14ac:dyDescent="0.25">
      <c r="D1822" s="10"/>
    </row>
    <row r="1823" spans="4:4" customFormat="1" x14ac:dyDescent="0.25">
      <c r="D1823" s="10"/>
    </row>
    <row r="1824" spans="4:4" customFormat="1" x14ac:dyDescent="0.25">
      <c r="D1824" s="10"/>
    </row>
    <row r="1825" spans="4:4" customFormat="1" x14ac:dyDescent="0.25">
      <c r="D1825" s="10"/>
    </row>
    <row r="1826" spans="4:4" customFormat="1" x14ac:dyDescent="0.25">
      <c r="D1826" s="10"/>
    </row>
    <row r="1827" spans="4:4" customFormat="1" x14ac:dyDescent="0.25">
      <c r="D1827" s="10"/>
    </row>
    <row r="1828" spans="4:4" customFormat="1" x14ac:dyDescent="0.25">
      <c r="D1828" s="10"/>
    </row>
    <row r="1829" spans="4:4" customFormat="1" x14ac:dyDescent="0.25">
      <c r="D1829" s="10"/>
    </row>
    <row r="1830" spans="4:4" customFormat="1" x14ac:dyDescent="0.25">
      <c r="D1830" s="10"/>
    </row>
    <row r="1831" spans="4:4" customFormat="1" x14ac:dyDescent="0.25">
      <c r="D1831" s="10"/>
    </row>
    <row r="1832" spans="4:4" customFormat="1" x14ac:dyDescent="0.25">
      <c r="D1832" s="10"/>
    </row>
    <row r="1833" spans="4:4" customFormat="1" x14ac:dyDescent="0.25">
      <c r="D1833" s="10"/>
    </row>
    <row r="1834" spans="4:4" customFormat="1" x14ac:dyDescent="0.25">
      <c r="D1834" s="10"/>
    </row>
    <row r="1835" spans="4:4" customFormat="1" x14ac:dyDescent="0.25">
      <c r="D1835" s="10"/>
    </row>
    <row r="1836" spans="4:4" customFormat="1" x14ac:dyDescent="0.25">
      <c r="D1836" s="10"/>
    </row>
    <row r="1837" spans="4:4" customFormat="1" x14ac:dyDescent="0.25">
      <c r="D1837" s="10"/>
    </row>
    <row r="1838" spans="4:4" customFormat="1" x14ac:dyDescent="0.25">
      <c r="D1838" s="10"/>
    </row>
    <row r="1839" spans="4:4" customFormat="1" x14ac:dyDescent="0.25">
      <c r="D1839" s="10"/>
    </row>
    <row r="1840" spans="4:4" customFormat="1" x14ac:dyDescent="0.25">
      <c r="D1840" s="10"/>
    </row>
    <row r="1841" spans="4:4" customFormat="1" x14ac:dyDescent="0.25">
      <c r="D1841" s="10"/>
    </row>
    <row r="1842" spans="4:4" customFormat="1" x14ac:dyDescent="0.25">
      <c r="D1842" s="10"/>
    </row>
    <row r="1843" spans="4:4" customFormat="1" x14ac:dyDescent="0.25">
      <c r="D1843" s="10"/>
    </row>
    <row r="1844" spans="4:4" customFormat="1" x14ac:dyDescent="0.25">
      <c r="D1844" s="10"/>
    </row>
    <row r="1845" spans="4:4" customFormat="1" x14ac:dyDescent="0.25">
      <c r="D1845" s="10"/>
    </row>
    <row r="1846" spans="4:4" customFormat="1" x14ac:dyDescent="0.25">
      <c r="D1846" s="10"/>
    </row>
    <row r="1847" spans="4:4" customFormat="1" x14ac:dyDescent="0.25">
      <c r="D1847" s="10"/>
    </row>
    <row r="1848" spans="4:4" customFormat="1" x14ac:dyDescent="0.25">
      <c r="D1848" s="10"/>
    </row>
    <row r="1849" spans="4:4" customFormat="1" x14ac:dyDescent="0.25">
      <c r="D1849" s="10"/>
    </row>
    <row r="1850" spans="4:4" customFormat="1" x14ac:dyDescent="0.25">
      <c r="D1850" s="10"/>
    </row>
    <row r="1851" spans="4:4" customFormat="1" x14ac:dyDescent="0.25">
      <c r="D1851" s="10"/>
    </row>
    <row r="1852" spans="4:4" customFormat="1" x14ac:dyDescent="0.25">
      <c r="D1852" s="10"/>
    </row>
    <row r="1853" spans="4:4" customFormat="1" x14ac:dyDescent="0.25">
      <c r="D1853" s="10"/>
    </row>
    <row r="1854" spans="4:4" customFormat="1" x14ac:dyDescent="0.25">
      <c r="D1854" s="10"/>
    </row>
    <row r="1855" spans="4:4" customFormat="1" x14ac:dyDescent="0.25">
      <c r="D1855" s="10"/>
    </row>
    <row r="1856" spans="4:4" customFormat="1" x14ac:dyDescent="0.25">
      <c r="D1856" s="10"/>
    </row>
    <row r="1857" spans="4:4" customFormat="1" x14ac:dyDescent="0.25">
      <c r="D1857" s="10"/>
    </row>
    <row r="1858" spans="4:4" customFormat="1" x14ac:dyDescent="0.25">
      <c r="D1858" s="10"/>
    </row>
    <row r="1859" spans="4:4" customFormat="1" x14ac:dyDescent="0.25">
      <c r="D1859" s="10"/>
    </row>
    <row r="1860" spans="4:4" customFormat="1" x14ac:dyDescent="0.25">
      <c r="D1860" s="10"/>
    </row>
    <row r="1861" spans="4:4" customFormat="1" x14ac:dyDescent="0.25">
      <c r="D1861" s="10"/>
    </row>
    <row r="1862" spans="4:4" customFormat="1" x14ac:dyDescent="0.25">
      <c r="D1862" s="10"/>
    </row>
    <row r="1863" spans="4:4" customFormat="1" x14ac:dyDescent="0.25">
      <c r="D1863" s="10"/>
    </row>
    <row r="1864" spans="4:4" customFormat="1" x14ac:dyDescent="0.25">
      <c r="D1864" s="10"/>
    </row>
    <row r="1865" spans="4:4" customFormat="1" x14ac:dyDescent="0.25">
      <c r="D1865" s="10"/>
    </row>
    <row r="1866" spans="4:4" customFormat="1" x14ac:dyDescent="0.25">
      <c r="D1866" s="10"/>
    </row>
    <row r="1867" spans="4:4" customFormat="1" x14ac:dyDescent="0.25">
      <c r="D1867" s="10"/>
    </row>
    <row r="1868" spans="4:4" customFormat="1" x14ac:dyDescent="0.25">
      <c r="D1868" s="10"/>
    </row>
    <row r="1869" spans="4:4" customFormat="1" x14ac:dyDescent="0.25">
      <c r="D1869" s="10"/>
    </row>
    <row r="1870" spans="4:4" customFormat="1" x14ac:dyDescent="0.25">
      <c r="D1870" s="10"/>
    </row>
    <row r="1871" spans="4:4" customFormat="1" x14ac:dyDescent="0.25">
      <c r="D1871" s="10"/>
    </row>
    <row r="1872" spans="4:4" customFormat="1" x14ac:dyDescent="0.25">
      <c r="D1872" s="10"/>
    </row>
    <row r="1873" spans="4:4" customFormat="1" x14ac:dyDescent="0.25">
      <c r="D1873" s="10"/>
    </row>
    <row r="1874" spans="4:4" customFormat="1" x14ac:dyDescent="0.25">
      <c r="D1874" s="10"/>
    </row>
    <row r="1875" spans="4:4" customFormat="1" x14ac:dyDescent="0.25">
      <c r="D1875" s="10"/>
    </row>
    <row r="1876" spans="4:4" customFormat="1" x14ac:dyDescent="0.25">
      <c r="D1876" s="10"/>
    </row>
    <row r="1877" spans="4:4" customFormat="1" x14ac:dyDescent="0.25">
      <c r="D1877" s="10"/>
    </row>
    <row r="1878" spans="4:4" customFormat="1" x14ac:dyDescent="0.25">
      <c r="D1878" s="10"/>
    </row>
    <row r="1879" spans="4:4" customFormat="1" x14ac:dyDescent="0.25">
      <c r="D1879" s="10"/>
    </row>
    <row r="1880" spans="4:4" customFormat="1" x14ac:dyDescent="0.25">
      <c r="D1880" s="10"/>
    </row>
    <row r="1881" spans="4:4" customFormat="1" x14ac:dyDescent="0.25">
      <c r="D1881" s="10"/>
    </row>
    <row r="1882" spans="4:4" customFormat="1" x14ac:dyDescent="0.25">
      <c r="D1882" s="10"/>
    </row>
    <row r="1883" spans="4:4" customFormat="1" x14ac:dyDescent="0.25">
      <c r="D1883" s="10"/>
    </row>
    <row r="1884" spans="4:4" customFormat="1" x14ac:dyDescent="0.25">
      <c r="D1884" s="10"/>
    </row>
    <row r="1885" spans="4:4" customFormat="1" x14ac:dyDescent="0.25">
      <c r="D1885" s="10"/>
    </row>
    <row r="1886" spans="4:4" customFormat="1" x14ac:dyDescent="0.25">
      <c r="D1886" s="10"/>
    </row>
    <row r="1887" spans="4:4" customFormat="1" x14ac:dyDescent="0.25">
      <c r="D1887" s="10"/>
    </row>
    <row r="1888" spans="4:4" customFormat="1" x14ac:dyDescent="0.25">
      <c r="D1888" s="10"/>
    </row>
    <row r="1889" spans="4:4" customFormat="1" x14ac:dyDescent="0.25">
      <c r="D1889" s="10"/>
    </row>
    <row r="1890" spans="4:4" customFormat="1" x14ac:dyDescent="0.25">
      <c r="D1890" s="10"/>
    </row>
    <row r="1891" spans="4:4" customFormat="1" x14ac:dyDescent="0.25">
      <c r="D1891" s="10"/>
    </row>
    <row r="1892" spans="4:4" customFormat="1" x14ac:dyDescent="0.25">
      <c r="D1892" s="10"/>
    </row>
    <row r="1893" spans="4:4" customFormat="1" x14ac:dyDescent="0.25">
      <c r="D1893" s="10"/>
    </row>
    <row r="1894" spans="4:4" customFormat="1" x14ac:dyDescent="0.25">
      <c r="D1894" s="10"/>
    </row>
    <row r="1895" spans="4:4" customFormat="1" x14ac:dyDescent="0.25">
      <c r="D1895" s="10"/>
    </row>
    <row r="1896" spans="4:4" customFormat="1" x14ac:dyDescent="0.25">
      <c r="D1896" s="10"/>
    </row>
    <row r="1897" spans="4:4" customFormat="1" x14ac:dyDescent="0.25">
      <c r="D1897" s="10"/>
    </row>
    <row r="1898" spans="4:4" customFormat="1" x14ac:dyDescent="0.25">
      <c r="D1898" s="10"/>
    </row>
    <row r="1899" spans="4:4" customFormat="1" x14ac:dyDescent="0.25">
      <c r="D1899" s="10"/>
    </row>
    <row r="1900" spans="4:4" customFormat="1" x14ac:dyDescent="0.25">
      <c r="D1900" s="10"/>
    </row>
    <row r="1901" spans="4:4" customFormat="1" x14ac:dyDescent="0.25">
      <c r="D1901" s="10"/>
    </row>
    <row r="1902" spans="4:4" customFormat="1" x14ac:dyDescent="0.25">
      <c r="D1902" s="10"/>
    </row>
    <row r="1903" spans="4:4" customFormat="1" x14ac:dyDescent="0.25">
      <c r="D1903" s="10"/>
    </row>
    <row r="1904" spans="4:4" customFormat="1" x14ac:dyDescent="0.25">
      <c r="D1904" s="10"/>
    </row>
    <row r="1905" spans="4:4" customFormat="1" x14ac:dyDescent="0.25">
      <c r="D1905" s="10"/>
    </row>
    <row r="1906" spans="4:4" customFormat="1" x14ac:dyDescent="0.25">
      <c r="D1906" s="10"/>
    </row>
    <row r="1907" spans="4:4" customFormat="1" x14ac:dyDescent="0.25">
      <c r="D1907" s="10"/>
    </row>
    <row r="1908" spans="4:4" customFormat="1" x14ac:dyDescent="0.25">
      <c r="D1908" s="10"/>
    </row>
    <row r="1909" spans="4:4" customFormat="1" x14ac:dyDescent="0.25">
      <c r="D1909" s="10"/>
    </row>
    <row r="1910" spans="4:4" customFormat="1" x14ac:dyDescent="0.25">
      <c r="D1910" s="10"/>
    </row>
    <row r="1911" spans="4:4" customFormat="1" x14ac:dyDescent="0.25">
      <c r="D1911" s="10"/>
    </row>
    <row r="1912" spans="4:4" customFormat="1" x14ac:dyDescent="0.25">
      <c r="D1912" s="10"/>
    </row>
    <row r="1913" spans="4:4" customFormat="1" x14ac:dyDescent="0.25">
      <c r="D1913" s="10"/>
    </row>
    <row r="1914" spans="4:4" customFormat="1" x14ac:dyDescent="0.25">
      <c r="D1914" s="10"/>
    </row>
    <row r="1915" spans="4:4" customFormat="1" x14ac:dyDescent="0.25">
      <c r="D1915" s="10"/>
    </row>
    <row r="1916" spans="4:4" customFormat="1" x14ac:dyDescent="0.25">
      <c r="D1916" s="10"/>
    </row>
    <row r="1917" spans="4:4" customFormat="1" x14ac:dyDescent="0.25">
      <c r="D1917" s="10"/>
    </row>
    <row r="1918" spans="4:4" customFormat="1" x14ac:dyDescent="0.25">
      <c r="D1918" s="10"/>
    </row>
    <row r="1919" spans="4:4" customFormat="1" x14ac:dyDescent="0.25">
      <c r="D1919" s="10"/>
    </row>
    <row r="1920" spans="4:4" customFormat="1" x14ac:dyDescent="0.25">
      <c r="D1920" s="10"/>
    </row>
    <row r="1921" spans="4:4" customFormat="1" x14ac:dyDescent="0.25">
      <c r="D1921" s="10"/>
    </row>
    <row r="1922" spans="4:4" customFormat="1" x14ac:dyDescent="0.25">
      <c r="D1922" s="10"/>
    </row>
    <row r="1923" spans="4:4" customFormat="1" x14ac:dyDescent="0.25">
      <c r="D1923" s="10"/>
    </row>
    <row r="1924" spans="4:4" customFormat="1" x14ac:dyDescent="0.25">
      <c r="D1924" s="10"/>
    </row>
    <row r="1925" spans="4:4" customFormat="1" x14ac:dyDescent="0.25">
      <c r="D1925" s="10"/>
    </row>
    <row r="1926" spans="4:4" customFormat="1" x14ac:dyDescent="0.25">
      <c r="D1926" s="10"/>
    </row>
    <row r="1927" spans="4:4" customFormat="1" x14ac:dyDescent="0.25">
      <c r="D1927" s="10"/>
    </row>
    <row r="1928" spans="4:4" customFormat="1" x14ac:dyDescent="0.25">
      <c r="D1928" s="10"/>
    </row>
    <row r="1929" spans="4:4" customFormat="1" x14ac:dyDescent="0.25">
      <c r="D1929" s="10"/>
    </row>
    <row r="1930" spans="4:4" customFormat="1" x14ac:dyDescent="0.25">
      <c r="D1930" s="10"/>
    </row>
    <row r="1931" spans="4:4" customFormat="1" x14ac:dyDescent="0.25">
      <c r="D1931" s="10"/>
    </row>
    <row r="1932" spans="4:4" customFormat="1" x14ac:dyDescent="0.25">
      <c r="D1932" s="10"/>
    </row>
    <row r="1933" spans="4:4" customFormat="1" x14ac:dyDescent="0.25">
      <c r="D1933" s="10"/>
    </row>
    <row r="1934" spans="4:4" customFormat="1" x14ac:dyDescent="0.25">
      <c r="D1934" s="10"/>
    </row>
    <row r="1935" spans="4:4" customFormat="1" x14ac:dyDescent="0.25">
      <c r="D1935" s="10"/>
    </row>
    <row r="1936" spans="4:4" customFormat="1" x14ac:dyDescent="0.25">
      <c r="D1936" s="10"/>
    </row>
    <row r="1937" spans="4:4" customFormat="1" x14ac:dyDescent="0.25">
      <c r="D1937" s="10"/>
    </row>
    <row r="1938" spans="4:4" customFormat="1" x14ac:dyDescent="0.25">
      <c r="D1938" s="10"/>
    </row>
    <row r="1939" spans="4:4" customFormat="1" x14ac:dyDescent="0.25">
      <c r="D1939" s="10"/>
    </row>
    <row r="1940" spans="4:4" customFormat="1" x14ac:dyDescent="0.25">
      <c r="D1940" s="10"/>
    </row>
    <row r="1941" spans="4:4" customFormat="1" x14ac:dyDescent="0.25">
      <c r="D1941" s="10"/>
    </row>
    <row r="1942" spans="4:4" customFormat="1" x14ac:dyDescent="0.25">
      <c r="D1942" s="10"/>
    </row>
    <row r="1943" spans="4:4" customFormat="1" x14ac:dyDescent="0.25">
      <c r="D1943" s="10"/>
    </row>
    <row r="1944" spans="4:4" customFormat="1" x14ac:dyDescent="0.25">
      <c r="D1944" s="10"/>
    </row>
    <row r="1945" spans="4:4" customFormat="1" x14ac:dyDescent="0.25">
      <c r="D1945" s="10"/>
    </row>
    <row r="1946" spans="4:4" customFormat="1" x14ac:dyDescent="0.25">
      <c r="D1946" s="10"/>
    </row>
    <row r="1947" spans="4:4" customFormat="1" x14ac:dyDescent="0.25">
      <c r="D1947" s="10"/>
    </row>
    <row r="1948" spans="4:4" customFormat="1" x14ac:dyDescent="0.25">
      <c r="D1948" s="10"/>
    </row>
    <row r="1949" spans="4:4" customFormat="1" x14ac:dyDescent="0.25">
      <c r="D1949" s="10"/>
    </row>
    <row r="1950" spans="4:4" customFormat="1" x14ac:dyDescent="0.25">
      <c r="D1950" s="10"/>
    </row>
    <row r="1951" spans="4:4" customFormat="1" x14ac:dyDescent="0.25">
      <c r="D1951" s="10"/>
    </row>
    <row r="1952" spans="4:4" customFormat="1" x14ac:dyDescent="0.25">
      <c r="D1952" s="10"/>
    </row>
    <row r="1953" spans="4:4" customFormat="1" x14ac:dyDescent="0.25">
      <c r="D1953" s="10"/>
    </row>
    <row r="1954" spans="4:4" customFormat="1" x14ac:dyDescent="0.25">
      <c r="D1954" s="10"/>
    </row>
    <row r="1955" spans="4:4" customFormat="1" x14ac:dyDescent="0.25">
      <c r="D1955" s="10"/>
    </row>
    <row r="1956" spans="4:4" customFormat="1" x14ac:dyDescent="0.25">
      <c r="D1956" s="10"/>
    </row>
    <row r="1957" spans="4:4" customFormat="1" x14ac:dyDescent="0.25">
      <c r="D1957" s="10"/>
    </row>
    <row r="1958" spans="4:4" customFormat="1" x14ac:dyDescent="0.25">
      <c r="D1958" s="10"/>
    </row>
    <row r="1959" spans="4:4" customFormat="1" x14ac:dyDescent="0.25">
      <c r="D1959" s="10"/>
    </row>
    <row r="1960" spans="4:4" customFormat="1" x14ac:dyDescent="0.25">
      <c r="D1960" s="10"/>
    </row>
    <row r="1961" spans="4:4" customFormat="1" x14ac:dyDescent="0.25">
      <c r="D1961" s="10"/>
    </row>
    <row r="1962" spans="4:4" customFormat="1" x14ac:dyDescent="0.25">
      <c r="D1962" s="10"/>
    </row>
    <row r="1963" spans="4:4" customFormat="1" x14ac:dyDescent="0.25">
      <c r="D1963" s="10"/>
    </row>
    <row r="1964" spans="4:4" customFormat="1" x14ac:dyDescent="0.25">
      <c r="D1964" s="10"/>
    </row>
    <row r="1965" spans="4:4" customFormat="1" x14ac:dyDescent="0.25">
      <c r="D1965" s="10"/>
    </row>
    <row r="1966" spans="4:4" customFormat="1" x14ac:dyDescent="0.25">
      <c r="D1966" s="10"/>
    </row>
    <row r="1967" spans="4:4" customFormat="1" x14ac:dyDescent="0.25">
      <c r="D1967" s="10"/>
    </row>
    <row r="1968" spans="4:4" customFormat="1" x14ac:dyDescent="0.25">
      <c r="D1968" s="10"/>
    </row>
    <row r="1969" spans="4:4" customFormat="1" x14ac:dyDescent="0.25">
      <c r="D1969" s="10"/>
    </row>
    <row r="1970" spans="4:4" customFormat="1" x14ac:dyDescent="0.25">
      <c r="D1970" s="10"/>
    </row>
    <row r="1971" spans="4:4" customFormat="1" x14ac:dyDescent="0.25">
      <c r="D1971" s="10"/>
    </row>
    <row r="1972" spans="4:4" customFormat="1" x14ac:dyDescent="0.25">
      <c r="D1972" s="10"/>
    </row>
    <row r="1973" spans="4:4" customFormat="1" x14ac:dyDescent="0.25">
      <c r="D1973" s="10"/>
    </row>
    <row r="1974" spans="4:4" customFormat="1" x14ac:dyDescent="0.25">
      <c r="D1974" s="10"/>
    </row>
    <row r="1975" spans="4:4" customFormat="1" x14ac:dyDescent="0.25">
      <c r="D1975" s="10"/>
    </row>
    <row r="1976" spans="4:4" customFormat="1" x14ac:dyDescent="0.25">
      <c r="D1976" s="10"/>
    </row>
    <row r="1977" spans="4:4" customFormat="1" x14ac:dyDescent="0.25">
      <c r="D1977" s="10"/>
    </row>
    <row r="1978" spans="4:4" customFormat="1" x14ac:dyDescent="0.25">
      <c r="D1978" s="10"/>
    </row>
    <row r="1979" spans="4:4" customFormat="1" x14ac:dyDescent="0.25">
      <c r="D1979" s="10"/>
    </row>
    <row r="1980" spans="4:4" customFormat="1" x14ac:dyDescent="0.25">
      <c r="D1980" s="10"/>
    </row>
    <row r="1981" spans="4:4" customFormat="1" x14ac:dyDescent="0.25">
      <c r="D1981" s="10"/>
    </row>
    <row r="1982" spans="4:4" customFormat="1" x14ac:dyDescent="0.25">
      <c r="D1982" s="10"/>
    </row>
    <row r="1983" spans="4:4" customFormat="1" x14ac:dyDescent="0.25">
      <c r="D1983" s="10"/>
    </row>
    <row r="1984" spans="4:4" customFormat="1" x14ac:dyDescent="0.25">
      <c r="D1984" s="10"/>
    </row>
    <row r="1985" spans="4:4" customFormat="1" x14ac:dyDescent="0.25">
      <c r="D1985" s="10"/>
    </row>
    <row r="1986" spans="4:4" customFormat="1" x14ac:dyDescent="0.25">
      <c r="D1986" s="10"/>
    </row>
    <row r="1987" spans="4:4" customFormat="1" x14ac:dyDescent="0.25">
      <c r="D1987" s="10"/>
    </row>
    <row r="1988" spans="4:4" customFormat="1" x14ac:dyDescent="0.25">
      <c r="D1988" s="10"/>
    </row>
    <row r="1989" spans="4:4" customFormat="1" x14ac:dyDescent="0.25">
      <c r="D1989" s="10"/>
    </row>
    <row r="1990" spans="4:4" customFormat="1" x14ac:dyDescent="0.25">
      <c r="D1990" s="10"/>
    </row>
    <row r="1991" spans="4:4" customFormat="1" x14ac:dyDescent="0.25">
      <c r="D1991" s="10"/>
    </row>
    <row r="1992" spans="4:4" customFormat="1" x14ac:dyDescent="0.25">
      <c r="D1992" s="10"/>
    </row>
    <row r="1993" spans="4:4" customFormat="1" x14ac:dyDescent="0.25">
      <c r="D1993" s="10"/>
    </row>
    <row r="1994" spans="4:4" customFormat="1" x14ac:dyDescent="0.25">
      <c r="D1994" s="10"/>
    </row>
    <row r="1995" spans="4:4" customFormat="1" x14ac:dyDescent="0.25">
      <c r="D1995" s="10"/>
    </row>
    <row r="1996" spans="4:4" customFormat="1" x14ac:dyDescent="0.25">
      <c r="D1996" s="10"/>
    </row>
    <row r="1997" spans="4:4" customFormat="1" x14ac:dyDescent="0.25">
      <c r="D1997" s="10"/>
    </row>
    <row r="1998" spans="4:4" customFormat="1" x14ac:dyDescent="0.25">
      <c r="D1998" s="10"/>
    </row>
    <row r="1999" spans="4:4" customFormat="1" x14ac:dyDescent="0.25">
      <c r="D1999" s="10"/>
    </row>
    <row r="2000" spans="4:4" customFormat="1" x14ac:dyDescent="0.25">
      <c r="D2000" s="10"/>
    </row>
    <row r="2001" spans="4:4" customFormat="1" x14ac:dyDescent="0.25">
      <c r="D2001" s="10"/>
    </row>
    <row r="2002" spans="4:4" customFormat="1" x14ac:dyDescent="0.25">
      <c r="D2002" s="10"/>
    </row>
    <row r="2003" spans="4:4" customFormat="1" x14ac:dyDescent="0.25">
      <c r="D2003" s="10"/>
    </row>
    <row r="2004" spans="4:4" customFormat="1" x14ac:dyDescent="0.25">
      <c r="D2004" s="10"/>
    </row>
    <row r="2005" spans="4:4" customFormat="1" x14ac:dyDescent="0.25">
      <c r="D2005" s="10"/>
    </row>
    <row r="2006" spans="4:4" customFormat="1" x14ac:dyDescent="0.25">
      <c r="D2006" s="10"/>
    </row>
    <row r="2007" spans="4:4" customFormat="1" x14ac:dyDescent="0.25">
      <c r="D2007" s="10"/>
    </row>
    <row r="2008" spans="4:4" customFormat="1" x14ac:dyDescent="0.25">
      <c r="D2008" s="10"/>
    </row>
    <row r="2009" spans="4:4" customFormat="1" x14ac:dyDescent="0.25">
      <c r="D2009" s="10"/>
    </row>
    <row r="2010" spans="4:4" customFormat="1" x14ac:dyDescent="0.25">
      <c r="D2010" s="10"/>
    </row>
    <row r="2011" spans="4:4" customFormat="1" x14ac:dyDescent="0.25">
      <c r="D2011" s="10"/>
    </row>
    <row r="2012" spans="4:4" customFormat="1" x14ac:dyDescent="0.25">
      <c r="D2012" s="10"/>
    </row>
    <row r="2013" spans="4:4" customFormat="1" x14ac:dyDescent="0.25">
      <c r="D2013" s="10"/>
    </row>
    <row r="2014" spans="4:4" customFormat="1" x14ac:dyDescent="0.25">
      <c r="D2014" s="10"/>
    </row>
    <row r="2015" spans="4:4" customFormat="1" x14ac:dyDescent="0.25">
      <c r="D2015" s="10"/>
    </row>
    <row r="2016" spans="4:4" customFormat="1" x14ac:dyDescent="0.25">
      <c r="D2016" s="10"/>
    </row>
    <row r="2017" spans="4:4" customFormat="1" x14ac:dyDescent="0.25">
      <c r="D2017" s="10"/>
    </row>
    <row r="2018" spans="4:4" customFormat="1" x14ac:dyDescent="0.25">
      <c r="D2018" s="10"/>
    </row>
    <row r="2019" spans="4:4" customFormat="1" x14ac:dyDescent="0.25">
      <c r="D2019" s="10"/>
    </row>
    <row r="2020" spans="4:4" customFormat="1" x14ac:dyDescent="0.25">
      <c r="D2020" s="10"/>
    </row>
    <row r="2021" spans="4:4" customFormat="1" x14ac:dyDescent="0.25">
      <c r="D2021" s="10"/>
    </row>
    <row r="2022" spans="4:4" customFormat="1" x14ac:dyDescent="0.25">
      <c r="D2022" s="10"/>
    </row>
    <row r="2023" spans="4:4" customFormat="1" x14ac:dyDescent="0.25">
      <c r="D2023" s="10"/>
    </row>
    <row r="2024" spans="4:4" customFormat="1" x14ac:dyDescent="0.25">
      <c r="D2024" s="10"/>
    </row>
    <row r="2025" spans="4:4" customFormat="1" x14ac:dyDescent="0.25">
      <c r="D2025" s="10"/>
    </row>
    <row r="2026" spans="4:4" customFormat="1" x14ac:dyDescent="0.25">
      <c r="D2026" s="10"/>
    </row>
    <row r="2027" spans="4:4" customFormat="1" x14ac:dyDescent="0.25">
      <c r="D2027" s="10"/>
    </row>
    <row r="2028" spans="4:4" customFormat="1" x14ac:dyDescent="0.25">
      <c r="D2028" s="10"/>
    </row>
    <row r="2029" spans="4:4" customFormat="1" x14ac:dyDescent="0.25">
      <c r="D2029" s="10"/>
    </row>
    <row r="2030" spans="4:4" customFormat="1" x14ac:dyDescent="0.25">
      <c r="D2030" s="10"/>
    </row>
    <row r="2031" spans="4:4" customFormat="1" x14ac:dyDescent="0.25">
      <c r="D2031" s="10"/>
    </row>
    <row r="2032" spans="4:4" customFormat="1" x14ac:dyDescent="0.25">
      <c r="D2032" s="10"/>
    </row>
    <row r="2033" spans="4:4" customFormat="1" x14ac:dyDescent="0.25">
      <c r="D2033" s="10"/>
    </row>
    <row r="2034" spans="4:4" customFormat="1" x14ac:dyDescent="0.25">
      <c r="D2034" s="10"/>
    </row>
    <row r="2035" spans="4:4" customFormat="1" x14ac:dyDescent="0.25">
      <c r="D2035" s="10"/>
    </row>
    <row r="2036" spans="4:4" customFormat="1" x14ac:dyDescent="0.25">
      <c r="D2036" s="10"/>
    </row>
    <row r="2037" spans="4:4" customFormat="1" x14ac:dyDescent="0.25">
      <c r="D2037" s="10"/>
    </row>
    <row r="2038" spans="4:4" customFormat="1" x14ac:dyDescent="0.25">
      <c r="D2038" s="10"/>
    </row>
    <row r="2039" spans="4:4" customFormat="1" x14ac:dyDescent="0.25">
      <c r="D2039" s="10"/>
    </row>
    <row r="2040" spans="4:4" customFormat="1" x14ac:dyDescent="0.25">
      <c r="D2040" s="10"/>
    </row>
    <row r="2041" spans="4:4" customFormat="1" x14ac:dyDescent="0.25">
      <c r="D2041" s="10"/>
    </row>
    <row r="2042" spans="4:4" customFormat="1" x14ac:dyDescent="0.25">
      <c r="D2042" s="10"/>
    </row>
    <row r="2043" spans="4:4" customFormat="1" x14ac:dyDescent="0.25">
      <c r="D2043" s="10"/>
    </row>
    <row r="2044" spans="4:4" customFormat="1" x14ac:dyDescent="0.25">
      <c r="D2044" s="10"/>
    </row>
    <row r="2045" spans="4:4" customFormat="1" x14ac:dyDescent="0.25">
      <c r="D2045" s="10"/>
    </row>
    <row r="2046" spans="4:4" customFormat="1" x14ac:dyDescent="0.25">
      <c r="D2046" s="10"/>
    </row>
    <row r="2047" spans="4:4" customFormat="1" x14ac:dyDescent="0.25">
      <c r="D2047" s="10"/>
    </row>
    <row r="2048" spans="4:4" customFormat="1" x14ac:dyDescent="0.25">
      <c r="D2048" s="10"/>
    </row>
    <row r="2049" spans="4:4" customFormat="1" x14ac:dyDescent="0.25">
      <c r="D2049" s="10"/>
    </row>
    <row r="2050" spans="4:4" customFormat="1" x14ac:dyDescent="0.25">
      <c r="D2050" s="10"/>
    </row>
    <row r="2051" spans="4:4" customFormat="1" x14ac:dyDescent="0.25">
      <c r="D2051" s="10"/>
    </row>
    <row r="2052" spans="4:4" customFormat="1" x14ac:dyDescent="0.25">
      <c r="D2052" s="10"/>
    </row>
    <row r="2053" spans="4:4" customFormat="1" x14ac:dyDescent="0.25">
      <c r="D2053" s="10"/>
    </row>
    <row r="2054" spans="4:4" customFormat="1" x14ac:dyDescent="0.25">
      <c r="D2054" s="10"/>
    </row>
    <row r="2055" spans="4:4" customFormat="1" x14ac:dyDescent="0.25">
      <c r="D2055" s="10"/>
    </row>
    <row r="2056" spans="4:4" customFormat="1" x14ac:dyDescent="0.25">
      <c r="D2056" s="10"/>
    </row>
    <row r="2057" spans="4:4" customFormat="1" x14ac:dyDescent="0.25">
      <c r="D2057" s="10"/>
    </row>
    <row r="2058" spans="4:4" customFormat="1" x14ac:dyDescent="0.25">
      <c r="D2058" s="10"/>
    </row>
    <row r="2059" spans="4:4" customFormat="1" x14ac:dyDescent="0.25">
      <c r="D2059" s="10"/>
    </row>
    <row r="2060" spans="4:4" customFormat="1" x14ac:dyDescent="0.25">
      <c r="D2060" s="10"/>
    </row>
    <row r="2061" spans="4:4" customFormat="1" x14ac:dyDescent="0.25">
      <c r="D2061" s="10"/>
    </row>
    <row r="2062" spans="4:4" customFormat="1" x14ac:dyDescent="0.25">
      <c r="D2062" s="10"/>
    </row>
    <row r="2063" spans="4:4" customFormat="1" x14ac:dyDescent="0.25">
      <c r="D2063" s="10"/>
    </row>
    <row r="2064" spans="4:4" customFormat="1" x14ac:dyDescent="0.25">
      <c r="D2064" s="10"/>
    </row>
    <row r="2065" spans="4:4" customFormat="1" x14ac:dyDescent="0.25">
      <c r="D2065" s="10"/>
    </row>
    <row r="2066" spans="4:4" customFormat="1" x14ac:dyDescent="0.25">
      <c r="D2066" s="10"/>
    </row>
    <row r="2067" spans="4:4" customFormat="1" x14ac:dyDescent="0.25">
      <c r="D2067" s="10"/>
    </row>
    <row r="2068" spans="4:4" customFormat="1" x14ac:dyDescent="0.25">
      <c r="D2068" s="10"/>
    </row>
    <row r="2069" spans="4:4" customFormat="1" x14ac:dyDescent="0.25">
      <c r="D2069" s="10"/>
    </row>
    <row r="2070" spans="4:4" customFormat="1" x14ac:dyDescent="0.25">
      <c r="D2070" s="10"/>
    </row>
    <row r="2071" spans="4:4" customFormat="1" x14ac:dyDescent="0.25">
      <c r="D2071" s="10"/>
    </row>
    <row r="2072" spans="4:4" customFormat="1" x14ac:dyDescent="0.25">
      <c r="D2072" s="10"/>
    </row>
    <row r="2073" spans="4:4" customFormat="1" x14ac:dyDescent="0.25">
      <c r="D2073" s="10"/>
    </row>
    <row r="2074" spans="4:4" customFormat="1" x14ac:dyDescent="0.25">
      <c r="D2074" s="10"/>
    </row>
    <row r="2075" spans="4:4" customFormat="1" x14ac:dyDescent="0.25">
      <c r="D2075" s="10"/>
    </row>
    <row r="2076" spans="4:4" customFormat="1" x14ac:dyDescent="0.25">
      <c r="D2076" s="10"/>
    </row>
    <row r="2077" spans="4:4" customFormat="1" x14ac:dyDescent="0.25">
      <c r="D2077" s="10"/>
    </row>
    <row r="2078" spans="4:4" customFormat="1" x14ac:dyDescent="0.25">
      <c r="D2078" s="10"/>
    </row>
    <row r="2079" spans="4:4" customFormat="1" x14ac:dyDescent="0.25">
      <c r="D2079" s="10"/>
    </row>
    <row r="2080" spans="4:4" customFormat="1" x14ac:dyDescent="0.25">
      <c r="D2080" s="10"/>
    </row>
    <row r="2081" spans="4:4" customFormat="1" x14ac:dyDescent="0.25">
      <c r="D2081" s="10"/>
    </row>
    <row r="2082" spans="4:4" customFormat="1" x14ac:dyDescent="0.25">
      <c r="D2082" s="10"/>
    </row>
    <row r="2083" spans="4:4" customFormat="1" x14ac:dyDescent="0.25">
      <c r="D2083" s="10"/>
    </row>
    <row r="2084" spans="4:4" customFormat="1" x14ac:dyDescent="0.25">
      <c r="D2084" s="10"/>
    </row>
    <row r="2085" spans="4:4" customFormat="1" x14ac:dyDescent="0.25">
      <c r="D2085" s="10"/>
    </row>
    <row r="2086" spans="4:4" customFormat="1" x14ac:dyDescent="0.25">
      <c r="D2086" s="10"/>
    </row>
    <row r="2087" spans="4:4" customFormat="1" x14ac:dyDescent="0.25">
      <c r="D2087" s="10"/>
    </row>
    <row r="2088" spans="4:4" customFormat="1" x14ac:dyDescent="0.25">
      <c r="D2088" s="10"/>
    </row>
    <row r="2089" spans="4:4" customFormat="1" x14ac:dyDescent="0.25">
      <c r="D2089" s="10"/>
    </row>
    <row r="2090" spans="4:4" customFormat="1" x14ac:dyDescent="0.25">
      <c r="D2090" s="10"/>
    </row>
    <row r="2091" spans="4:4" customFormat="1" x14ac:dyDescent="0.25">
      <c r="D2091" s="10"/>
    </row>
    <row r="2092" spans="4:4" customFormat="1" x14ac:dyDescent="0.25">
      <c r="D2092" s="10"/>
    </row>
    <row r="2093" spans="4:4" customFormat="1" x14ac:dyDescent="0.25">
      <c r="D2093" s="10"/>
    </row>
    <row r="2094" spans="4:4" customFormat="1" x14ac:dyDescent="0.25">
      <c r="D2094" s="10"/>
    </row>
    <row r="2095" spans="4:4" customFormat="1" x14ac:dyDescent="0.25">
      <c r="D2095" s="10"/>
    </row>
    <row r="2096" spans="4:4" customFormat="1" x14ac:dyDescent="0.25">
      <c r="D2096" s="10"/>
    </row>
    <row r="2097" spans="4:4" customFormat="1" x14ac:dyDescent="0.25">
      <c r="D2097" s="10"/>
    </row>
    <row r="2098" spans="4:4" customFormat="1" x14ac:dyDescent="0.25">
      <c r="D2098" s="10"/>
    </row>
    <row r="2099" spans="4:4" customFormat="1" x14ac:dyDescent="0.25">
      <c r="D2099" s="10"/>
    </row>
    <row r="2100" spans="4:4" customFormat="1" x14ac:dyDescent="0.25">
      <c r="D2100" s="10"/>
    </row>
    <row r="2101" spans="4:4" customFormat="1" x14ac:dyDescent="0.25">
      <c r="D2101" s="10"/>
    </row>
    <row r="2102" spans="4:4" customFormat="1" x14ac:dyDescent="0.25">
      <c r="D2102" s="10"/>
    </row>
    <row r="2103" spans="4:4" customFormat="1" x14ac:dyDescent="0.25">
      <c r="D2103" s="10"/>
    </row>
    <row r="2104" spans="4:4" customFormat="1" x14ac:dyDescent="0.25">
      <c r="D2104" s="10"/>
    </row>
    <row r="2105" spans="4:4" customFormat="1" x14ac:dyDescent="0.25">
      <c r="D2105" s="10"/>
    </row>
    <row r="2106" spans="4:4" customFormat="1" x14ac:dyDescent="0.25">
      <c r="D2106" s="10"/>
    </row>
    <row r="2107" spans="4:4" customFormat="1" x14ac:dyDescent="0.25">
      <c r="D2107" s="10"/>
    </row>
    <row r="2108" spans="4:4" customFormat="1" x14ac:dyDescent="0.25">
      <c r="D2108" s="10"/>
    </row>
    <row r="2109" spans="4:4" customFormat="1" x14ac:dyDescent="0.25">
      <c r="D2109" s="10"/>
    </row>
    <row r="2110" spans="4:4" customFormat="1" x14ac:dyDescent="0.25">
      <c r="D2110" s="10"/>
    </row>
    <row r="2111" spans="4:4" customFormat="1" x14ac:dyDescent="0.25">
      <c r="D2111" s="10"/>
    </row>
    <row r="2112" spans="4:4" customFormat="1" x14ac:dyDescent="0.25">
      <c r="D2112" s="10"/>
    </row>
    <row r="2113" spans="4:4" customFormat="1" x14ac:dyDescent="0.25">
      <c r="D2113" s="10"/>
    </row>
    <row r="2114" spans="4:4" customFormat="1" x14ac:dyDescent="0.25">
      <c r="D2114" s="10"/>
    </row>
    <row r="2115" spans="4:4" customFormat="1" x14ac:dyDescent="0.25">
      <c r="D2115" s="10"/>
    </row>
    <row r="2116" spans="4:4" customFormat="1" x14ac:dyDescent="0.25">
      <c r="D2116" s="10"/>
    </row>
    <row r="2117" spans="4:4" customFormat="1" x14ac:dyDescent="0.25">
      <c r="D2117" s="10"/>
    </row>
    <row r="2118" spans="4:4" customFormat="1" x14ac:dyDescent="0.25">
      <c r="D2118" s="10"/>
    </row>
    <row r="2119" spans="4:4" customFormat="1" x14ac:dyDescent="0.25">
      <c r="D2119" s="10"/>
    </row>
    <row r="2120" spans="4:4" customFormat="1" x14ac:dyDescent="0.25">
      <c r="D2120" s="10"/>
    </row>
    <row r="2121" spans="4:4" customFormat="1" x14ac:dyDescent="0.25">
      <c r="D2121" s="10"/>
    </row>
    <row r="2122" spans="4:4" customFormat="1" x14ac:dyDescent="0.25">
      <c r="D2122" s="10"/>
    </row>
    <row r="2123" spans="4:4" customFormat="1" x14ac:dyDescent="0.25">
      <c r="D2123" s="10"/>
    </row>
    <row r="2124" spans="4:4" customFormat="1" x14ac:dyDescent="0.25">
      <c r="D2124" s="10"/>
    </row>
    <row r="2125" spans="4:4" customFormat="1" x14ac:dyDescent="0.25">
      <c r="D2125" s="10"/>
    </row>
    <row r="2126" spans="4:4" customFormat="1" x14ac:dyDescent="0.25">
      <c r="D2126" s="10"/>
    </row>
    <row r="2127" spans="4:4" customFormat="1" x14ac:dyDescent="0.25">
      <c r="D2127" s="10"/>
    </row>
    <row r="2128" spans="4:4" customFormat="1" x14ac:dyDescent="0.25">
      <c r="D2128" s="10"/>
    </row>
    <row r="2129" spans="4:4" customFormat="1" x14ac:dyDescent="0.25">
      <c r="D2129" s="10"/>
    </row>
    <row r="2130" spans="4:4" customFormat="1" x14ac:dyDescent="0.25">
      <c r="D2130" s="10"/>
    </row>
    <row r="2131" spans="4:4" customFormat="1" x14ac:dyDescent="0.25">
      <c r="D2131" s="10"/>
    </row>
    <row r="2132" spans="4:4" customFormat="1" x14ac:dyDescent="0.25">
      <c r="D2132" s="10"/>
    </row>
    <row r="2133" spans="4:4" customFormat="1" x14ac:dyDescent="0.25">
      <c r="D2133" s="10"/>
    </row>
    <row r="2134" spans="4:4" customFormat="1" x14ac:dyDescent="0.25">
      <c r="D2134" s="10"/>
    </row>
    <row r="2135" spans="4:4" customFormat="1" x14ac:dyDescent="0.25">
      <c r="D2135" s="10"/>
    </row>
    <row r="2136" spans="4:4" customFormat="1" x14ac:dyDescent="0.25">
      <c r="D2136" s="10"/>
    </row>
    <row r="2137" spans="4:4" customFormat="1" x14ac:dyDescent="0.25">
      <c r="D2137" s="10"/>
    </row>
    <row r="2138" spans="4:4" customFormat="1" x14ac:dyDescent="0.25">
      <c r="D2138" s="10"/>
    </row>
    <row r="2139" spans="4:4" customFormat="1" x14ac:dyDescent="0.25">
      <c r="D2139" s="10"/>
    </row>
    <row r="2140" spans="4:4" customFormat="1" x14ac:dyDescent="0.25">
      <c r="D2140" s="10"/>
    </row>
    <row r="2141" spans="4:4" customFormat="1" x14ac:dyDescent="0.25">
      <c r="D2141" s="10"/>
    </row>
    <row r="2142" spans="4:4" customFormat="1" x14ac:dyDescent="0.25">
      <c r="D2142" s="10"/>
    </row>
    <row r="2143" spans="4:4" customFormat="1" x14ac:dyDescent="0.25">
      <c r="D2143" s="10"/>
    </row>
    <row r="2144" spans="4:4" customFormat="1" x14ac:dyDescent="0.25">
      <c r="D2144" s="10"/>
    </row>
    <row r="2145" spans="4:4" customFormat="1" x14ac:dyDescent="0.25">
      <c r="D2145" s="10"/>
    </row>
    <row r="2146" spans="4:4" customFormat="1" x14ac:dyDescent="0.25">
      <c r="D2146" s="10"/>
    </row>
    <row r="2147" spans="4:4" customFormat="1" x14ac:dyDescent="0.25">
      <c r="D2147" s="10"/>
    </row>
    <row r="2148" spans="4:4" customFormat="1" x14ac:dyDescent="0.25">
      <c r="D2148" s="10"/>
    </row>
    <row r="2149" spans="4:4" customFormat="1" x14ac:dyDescent="0.25">
      <c r="D2149" s="10"/>
    </row>
    <row r="2150" spans="4:4" customFormat="1" x14ac:dyDescent="0.25">
      <c r="D2150" s="10"/>
    </row>
    <row r="2151" spans="4:4" customFormat="1" x14ac:dyDescent="0.25">
      <c r="D2151" s="10"/>
    </row>
    <row r="2152" spans="4:4" customFormat="1" x14ac:dyDescent="0.25">
      <c r="D2152" s="10"/>
    </row>
    <row r="2153" spans="4:4" customFormat="1" x14ac:dyDescent="0.25">
      <c r="D2153" s="10"/>
    </row>
    <row r="2154" spans="4:4" customFormat="1" x14ac:dyDescent="0.25">
      <c r="D2154" s="10"/>
    </row>
    <row r="2155" spans="4:4" customFormat="1" x14ac:dyDescent="0.25">
      <c r="D2155" s="10"/>
    </row>
    <row r="2156" spans="4:4" customFormat="1" x14ac:dyDescent="0.25">
      <c r="D2156" s="10"/>
    </row>
    <row r="2157" spans="4:4" customFormat="1" x14ac:dyDescent="0.25">
      <c r="D2157" s="10"/>
    </row>
    <row r="2158" spans="4:4" customFormat="1" x14ac:dyDescent="0.25">
      <c r="D2158" s="10"/>
    </row>
    <row r="2159" spans="4:4" customFormat="1" x14ac:dyDescent="0.25">
      <c r="D2159" s="10"/>
    </row>
    <row r="2160" spans="4:4" customFormat="1" x14ac:dyDescent="0.25">
      <c r="D2160" s="10"/>
    </row>
    <row r="2161" spans="4:4" customFormat="1" x14ac:dyDescent="0.25">
      <c r="D2161" s="10"/>
    </row>
    <row r="2162" spans="4:4" customFormat="1" x14ac:dyDescent="0.25">
      <c r="D2162" s="10"/>
    </row>
    <row r="2163" spans="4:4" customFormat="1" x14ac:dyDescent="0.25">
      <c r="D2163" s="10"/>
    </row>
    <row r="2164" spans="4:4" customFormat="1" x14ac:dyDescent="0.25">
      <c r="D2164" s="10"/>
    </row>
    <row r="2165" spans="4:4" customFormat="1" x14ac:dyDescent="0.25">
      <c r="D2165" s="10"/>
    </row>
    <row r="2166" spans="4:4" customFormat="1" x14ac:dyDescent="0.25">
      <c r="D2166" s="10"/>
    </row>
    <row r="2167" spans="4:4" customFormat="1" x14ac:dyDescent="0.25">
      <c r="D2167" s="10"/>
    </row>
    <row r="2168" spans="4:4" customFormat="1" x14ac:dyDescent="0.25">
      <c r="D2168" s="10"/>
    </row>
    <row r="2169" spans="4:4" customFormat="1" x14ac:dyDescent="0.25">
      <c r="D2169" s="10"/>
    </row>
    <row r="2170" spans="4:4" customFormat="1" x14ac:dyDescent="0.25">
      <c r="D2170" s="10"/>
    </row>
    <row r="2171" spans="4:4" customFormat="1" x14ac:dyDescent="0.25">
      <c r="D2171" s="10"/>
    </row>
    <row r="2172" spans="4:4" customFormat="1" x14ac:dyDescent="0.25">
      <c r="D2172" s="10"/>
    </row>
    <row r="2173" spans="4:4" customFormat="1" x14ac:dyDescent="0.25">
      <c r="D2173" s="10"/>
    </row>
    <row r="2174" spans="4:4" customFormat="1" x14ac:dyDescent="0.25">
      <c r="D2174" s="10"/>
    </row>
    <row r="2175" spans="4:4" customFormat="1" x14ac:dyDescent="0.25">
      <c r="D2175" s="10"/>
    </row>
    <row r="2176" spans="4:4" customFormat="1" x14ac:dyDescent="0.25">
      <c r="D2176" s="10"/>
    </row>
    <row r="2177" spans="4:4" customFormat="1" x14ac:dyDescent="0.25">
      <c r="D2177" s="10"/>
    </row>
    <row r="2178" spans="4:4" customFormat="1" x14ac:dyDescent="0.25">
      <c r="D2178" s="10"/>
    </row>
    <row r="2179" spans="4:4" customFormat="1" x14ac:dyDescent="0.25">
      <c r="D2179" s="10"/>
    </row>
    <row r="2180" spans="4:4" customFormat="1" x14ac:dyDescent="0.25">
      <c r="D2180" s="10"/>
    </row>
    <row r="2181" spans="4:4" customFormat="1" x14ac:dyDescent="0.25">
      <c r="D2181" s="10"/>
    </row>
    <row r="2182" spans="4:4" customFormat="1" x14ac:dyDescent="0.25">
      <c r="D2182" s="10"/>
    </row>
    <row r="2183" spans="4:4" customFormat="1" x14ac:dyDescent="0.25">
      <c r="D2183" s="10"/>
    </row>
    <row r="2184" spans="4:4" customFormat="1" x14ac:dyDescent="0.25">
      <c r="D2184" s="10"/>
    </row>
    <row r="2185" spans="4:4" customFormat="1" x14ac:dyDescent="0.25">
      <c r="D2185" s="10"/>
    </row>
    <row r="2186" spans="4:4" customFormat="1" x14ac:dyDescent="0.25">
      <c r="D2186" s="10"/>
    </row>
    <row r="2187" spans="4:4" customFormat="1" x14ac:dyDescent="0.25">
      <c r="D2187" s="10"/>
    </row>
    <row r="2188" spans="4:4" customFormat="1" x14ac:dyDescent="0.25">
      <c r="D2188" s="10"/>
    </row>
    <row r="2189" spans="4:4" customFormat="1" x14ac:dyDescent="0.25">
      <c r="D2189" s="10"/>
    </row>
    <row r="2190" spans="4:4" customFormat="1" x14ac:dyDescent="0.25">
      <c r="D2190" s="10"/>
    </row>
    <row r="2191" spans="4:4" customFormat="1" x14ac:dyDescent="0.25">
      <c r="D2191" s="10"/>
    </row>
    <row r="2192" spans="4:4" customFormat="1" x14ac:dyDescent="0.25">
      <c r="D2192" s="10"/>
    </row>
    <row r="2193" spans="4:4" customFormat="1" x14ac:dyDescent="0.25">
      <c r="D2193" s="10"/>
    </row>
    <row r="2194" spans="4:4" customFormat="1" x14ac:dyDescent="0.25">
      <c r="D2194" s="10"/>
    </row>
    <row r="2195" spans="4:4" customFormat="1" x14ac:dyDescent="0.25">
      <c r="D2195" s="10"/>
    </row>
    <row r="2196" spans="4:4" customFormat="1" x14ac:dyDescent="0.25">
      <c r="D2196" s="10"/>
    </row>
    <row r="2197" spans="4:4" customFormat="1" x14ac:dyDescent="0.25">
      <c r="D2197" s="10"/>
    </row>
    <row r="2198" spans="4:4" customFormat="1" x14ac:dyDescent="0.25">
      <c r="D2198" s="10"/>
    </row>
    <row r="2199" spans="4:4" customFormat="1" x14ac:dyDescent="0.25">
      <c r="D2199" s="10"/>
    </row>
    <row r="2200" spans="4:4" customFormat="1" x14ac:dyDescent="0.25">
      <c r="D2200" s="10"/>
    </row>
    <row r="2201" spans="4:4" customFormat="1" x14ac:dyDescent="0.25">
      <c r="D2201" s="10"/>
    </row>
    <row r="2202" spans="4:4" customFormat="1" x14ac:dyDescent="0.25">
      <c r="D2202" s="10"/>
    </row>
    <row r="2203" spans="4:4" customFormat="1" x14ac:dyDescent="0.25">
      <c r="D2203" s="10"/>
    </row>
    <row r="2204" spans="4:4" customFormat="1" x14ac:dyDescent="0.25">
      <c r="D2204" s="10"/>
    </row>
    <row r="2205" spans="4:4" customFormat="1" x14ac:dyDescent="0.25">
      <c r="D2205" s="10"/>
    </row>
    <row r="2206" spans="4:4" customFormat="1" x14ac:dyDescent="0.25">
      <c r="D2206" s="10"/>
    </row>
    <row r="2207" spans="4:4" customFormat="1" x14ac:dyDescent="0.25">
      <c r="D2207" s="10"/>
    </row>
    <row r="2208" spans="4:4" customFormat="1" x14ac:dyDescent="0.25">
      <c r="D2208" s="10"/>
    </row>
    <row r="2209" spans="4:4" customFormat="1" x14ac:dyDescent="0.25">
      <c r="D2209" s="10"/>
    </row>
    <row r="2210" spans="4:4" customFormat="1" x14ac:dyDescent="0.25">
      <c r="D2210" s="10"/>
    </row>
    <row r="2211" spans="4:4" customFormat="1" x14ac:dyDescent="0.25">
      <c r="D2211" s="10"/>
    </row>
    <row r="2212" spans="4:4" customFormat="1" x14ac:dyDescent="0.25">
      <c r="D2212" s="10"/>
    </row>
    <row r="2213" spans="4:4" customFormat="1" x14ac:dyDescent="0.25">
      <c r="D2213" s="10"/>
    </row>
    <row r="2214" spans="4:4" customFormat="1" x14ac:dyDescent="0.25">
      <c r="D2214" s="10"/>
    </row>
    <row r="2215" spans="4:4" customFormat="1" x14ac:dyDescent="0.25">
      <c r="D2215" s="10"/>
    </row>
    <row r="2216" spans="4:4" customFormat="1" x14ac:dyDescent="0.25">
      <c r="D2216" s="10"/>
    </row>
    <row r="2217" spans="4:4" customFormat="1" x14ac:dyDescent="0.25">
      <c r="D2217" s="10"/>
    </row>
    <row r="2218" spans="4:4" customFormat="1" x14ac:dyDescent="0.25">
      <c r="D2218" s="10"/>
    </row>
    <row r="2219" spans="4:4" customFormat="1" x14ac:dyDescent="0.25">
      <c r="D2219" s="10"/>
    </row>
    <row r="2220" spans="4:4" customFormat="1" x14ac:dyDescent="0.25">
      <c r="D2220" s="10"/>
    </row>
    <row r="2221" spans="4:4" customFormat="1" x14ac:dyDescent="0.25">
      <c r="D2221" s="10"/>
    </row>
    <row r="2222" spans="4:4" customFormat="1" x14ac:dyDescent="0.25">
      <c r="D2222" s="10"/>
    </row>
    <row r="2223" spans="4:4" customFormat="1" x14ac:dyDescent="0.25">
      <c r="D2223" s="10"/>
    </row>
    <row r="2224" spans="4:4" customFormat="1" x14ac:dyDescent="0.25">
      <c r="D2224" s="10"/>
    </row>
    <row r="2225" spans="4:4" customFormat="1" x14ac:dyDescent="0.25">
      <c r="D2225" s="10"/>
    </row>
    <row r="2226" spans="4:4" customFormat="1" x14ac:dyDescent="0.25">
      <c r="D2226" s="10"/>
    </row>
    <row r="2227" spans="4:4" customFormat="1" x14ac:dyDescent="0.25">
      <c r="D2227" s="10"/>
    </row>
    <row r="2228" spans="4:4" customFormat="1" x14ac:dyDescent="0.25">
      <c r="D2228" s="10"/>
    </row>
    <row r="2229" spans="4:4" customFormat="1" x14ac:dyDescent="0.25">
      <c r="D2229" s="10"/>
    </row>
    <row r="2230" spans="4:4" customFormat="1" x14ac:dyDescent="0.25">
      <c r="D2230" s="10"/>
    </row>
    <row r="2231" spans="4:4" customFormat="1" x14ac:dyDescent="0.25">
      <c r="D2231" s="10"/>
    </row>
    <row r="2232" spans="4:4" customFormat="1" x14ac:dyDescent="0.25">
      <c r="D2232" s="10"/>
    </row>
    <row r="2233" spans="4:4" customFormat="1" x14ac:dyDescent="0.25">
      <c r="D2233" s="10"/>
    </row>
    <row r="2234" spans="4:4" customFormat="1" x14ac:dyDescent="0.25">
      <c r="D2234" s="10"/>
    </row>
    <row r="2235" spans="4:4" customFormat="1" x14ac:dyDescent="0.25">
      <c r="D2235" s="10"/>
    </row>
    <row r="2236" spans="4:4" customFormat="1" x14ac:dyDescent="0.25">
      <c r="D2236" s="10"/>
    </row>
    <row r="2237" spans="4:4" customFormat="1" x14ac:dyDescent="0.25">
      <c r="D2237" s="10"/>
    </row>
    <row r="2238" spans="4:4" customFormat="1" x14ac:dyDescent="0.25">
      <c r="D2238" s="10"/>
    </row>
    <row r="2239" spans="4:4" customFormat="1" x14ac:dyDescent="0.25">
      <c r="D2239" s="10"/>
    </row>
    <row r="2240" spans="4:4" customFormat="1" x14ac:dyDescent="0.25">
      <c r="D2240" s="10"/>
    </row>
    <row r="2241" spans="4:4" customFormat="1" x14ac:dyDescent="0.25">
      <c r="D2241" s="10"/>
    </row>
    <row r="2242" spans="4:4" customFormat="1" x14ac:dyDescent="0.25">
      <c r="D2242" s="10"/>
    </row>
    <row r="2243" spans="4:4" customFormat="1" x14ac:dyDescent="0.25">
      <c r="D2243" s="10"/>
    </row>
    <row r="2244" spans="4:4" customFormat="1" x14ac:dyDescent="0.25">
      <c r="D2244" s="10"/>
    </row>
    <row r="2245" spans="4:4" customFormat="1" x14ac:dyDescent="0.25">
      <c r="D2245" s="10"/>
    </row>
    <row r="2246" spans="4:4" customFormat="1" x14ac:dyDescent="0.25">
      <c r="D2246" s="10"/>
    </row>
    <row r="2247" spans="4:4" customFormat="1" x14ac:dyDescent="0.25">
      <c r="D2247" s="10"/>
    </row>
    <row r="2248" spans="4:4" customFormat="1" x14ac:dyDescent="0.25">
      <c r="D2248" s="10"/>
    </row>
    <row r="2249" spans="4:4" customFormat="1" x14ac:dyDescent="0.25">
      <c r="D2249" s="10"/>
    </row>
    <row r="2250" spans="4:4" customFormat="1" x14ac:dyDescent="0.25">
      <c r="D2250" s="10"/>
    </row>
    <row r="2251" spans="4:4" customFormat="1" x14ac:dyDescent="0.25">
      <c r="D2251" s="10"/>
    </row>
    <row r="2252" spans="4:4" customFormat="1" x14ac:dyDescent="0.25">
      <c r="D2252" s="10"/>
    </row>
    <row r="2253" spans="4:4" customFormat="1" x14ac:dyDescent="0.25">
      <c r="D2253" s="10"/>
    </row>
    <row r="2254" spans="4:4" customFormat="1" x14ac:dyDescent="0.25">
      <c r="D2254" s="10"/>
    </row>
    <row r="2255" spans="4:4" customFormat="1" x14ac:dyDescent="0.25">
      <c r="D2255" s="10"/>
    </row>
    <row r="2256" spans="4:4" customFormat="1" x14ac:dyDescent="0.25">
      <c r="D2256" s="10"/>
    </row>
    <row r="2257" spans="4:4" customFormat="1" x14ac:dyDescent="0.25">
      <c r="D2257" s="10"/>
    </row>
    <row r="2258" spans="4:4" customFormat="1" x14ac:dyDescent="0.25">
      <c r="D2258" s="10"/>
    </row>
    <row r="2259" spans="4:4" customFormat="1" x14ac:dyDescent="0.25">
      <c r="D2259" s="10"/>
    </row>
    <row r="2260" spans="4:4" customFormat="1" x14ac:dyDescent="0.25">
      <c r="D2260" s="10"/>
    </row>
    <row r="2261" spans="4:4" customFormat="1" x14ac:dyDescent="0.25">
      <c r="D2261" s="10"/>
    </row>
    <row r="2262" spans="4:4" customFormat="1" x14ac:dyDescent="0.25">
      <c r="D2262" s="10"/>
    </row>
    <row r="2263" spans="4:4" customFormat="1" x14ac:dyDescent="0.25">
      <c r="D2263" s="10"/>
    </row>
    <row r="2264" spans="4:4" customFormat="1" x14ac:dyDescent="0.25">
      <c r="D2264" s="10"/>
    </row>
    <row r="2265" spans="4:4" customFormat="1" x14ac:dyDescent="0.25">
      <c r="D2265" s="10"/>
    </row>
    <row r="2266" spans="4:4" customFormat="1" x14ac:dyDescent="0.25">
      <c r="D2266" s="10"/>
    </row>
    <row r="2267" spans="4:4" customFormat="1" x14ac:dyDescent="0.25">
      <c r="D2267" s="10"/>
    </row>
    <row r="2268" spans="4:4" customFormat="1" x14ac:dyDescent="0.25">
      <c r="D2268" s="10"/>
    </row>
    <row r="2269" spans="4:4" customFormat="1" x14ac:dyDescent="0.25">
      <c r="D2269" s="10"/>
    </row>
    <row r="2270" spans="4:4" customFormat="1" x14ac:dyDescent="0.25">
      <c r="D2270" s="10"/>
    </row>
    <row r="2271" spans="4:4" customFormat="1" x14ac:dyDescent="0.25">
      <c r="D2271" s="10"/>
    </row>
    <row r="2272" spans="4:4" customFormat="1" x14ac:dyDescent="0.25">
      <c r="D2272" s="10"/>
    </row>
    <row r="2273" spans="4:4" customFormat="1" x14ac:dyDescent="0.25">
      <c r="D2273" s="10"/>
    </row>
    <row r="2274" spans="4:4" customFormat="1" x14ac:dyDescent="0.25">
      <c r="D2274" s="10"/>
    </row>
    <row r="2275" spans="4:4" customFormat="1" x14ac:dyDescent="0.25">
      <c r="D2275" s="10"/>
    </row>
    <row r="2276" spans="4:4" customFormat="1" x14ac:dyDescent="0.25">
      <c r="D2276" s="10"/>
    </row>
    <row r="2277" spans="4:4" customFormat="1" x14ac:dyDescent="0.25">
      <c r="D2277" s="10"/>
    </row>
    <row r="2278" spans="4:4" customFormat="1" x14ac:dyDescent="0.25">
      <c r="D2278" s="10"/>
    </row>
    <row r="2279" spans="4:4" customFormat="1" x14ac:dyDescent="0.25">
      <c r="D2279" s="10"/>
    </row>
    <row r="2280" spans="4:4" customFormat="1" x14ac:dyDescent="0.25">
      <c r="D2280" s="10"/>
    </row>
    <row r="2281" spans="4:4" customFormat="1" x14ac:dyDescent="0.25">
      <c r="D2281" s="10"/>
    </row>
    <row r="2282" spans="4:4" customFormat="1" x14ac:dyDescent="0.25">
      <c r="D2282" s="10"/>
    </row>
    <row r="2283" spans="4:4" customFormat="1" x14ac:dyDescent="0.25">
      <c r="D2283" s="10"/>
    </row>
    <row r="2284" spans="4:4" customFormat="1" x14ac:dyDescent="0.25">
      <c r="D2284" s="10"/>
    </row>
    <row r="2285" spans="4:4" customFormat="1" x14ac:dyDescent="0.25">
      <c r="D2285" s="10"/>
    </row>
    <row r="2286" spans="4:4" customFormat="1" x14ac:dyDescent="0.25">
      <c r="D2286" s="10"/>
    </row>
    <row r="2287" spans="4:4" customFormat="1" x14ac:dyDescent="0.25">
      <c r="D2287" s="10"/>
    </row>
    <row r="2288" spans="4:4" customFormat="1" x14ac:dyDescent="0.25">
      <c r="D2288" s="10"/>
    </row>
    <row r="2289" spans="4:4" customFormat="1" x14ac:dyDescent="0.25">
      <c r="D2289" s="10"/>
    </row>
    <row r="2290" spans="4:4" customFormat="1" x14ac:dyDescent="0.25">
      <c r="D2290" s="10"/>
    </row>
    <row r="2291" spans="4:4" customFormat="1" x14ac:dyDescent="0.25">
      <c r="D2291" s="10"/>
    </row>
    <row r="2292" spans="4:4" customFormat="1" x14ac:dyDescent="0.25">
      <c r="D2292" s="10"/>
    </row>
    <row r="2293" spans="4:4" customFormat="1" x14ac:dyDescent="0.25">
      <c r="D2293" s="10"/>
    </row>
    <row r="2294" spans="4:4" customFormat="1" x14ac:dyDescent="0.25">
      <c r="D2294" s="10"/>
    </row>
    <row r="2295" spans="4:4" customFormat="1" x14ac:dyDescent="0.25">
      <c r="D2295" s="10"/>
    </row>
    <row r="2296" spans="4:4" customFormat="1" x14ac:dyDescent="0.25">
      <c r="D2296" s="10"/>
    </row>
    <row r="2297" spans="4:4" customFormat="1" x14ac:dyDescent="0.25">
      <c r="D2297" s="10"/>
    </row>
    <row r="2298" spans="4:4" customFormat="1" x14ac:dyDescent="0.25">
      <c r="D2298" s="10"/>
    </row>
    <row r="2299" spans="4:4" customFormat="1" x14ac:dyDescent="0.25">
      <c r="D2299" s="10"/>
    </row>
    <row r="2300" spans="4:4" customFormat="1" x14ac:dyDescent="0.25">
      <c r="D2300" s="10"/>
    </row>
    <row r="2301" spans="4:4" customFormat="1" x14ac:dyDescent="0.25">
      <c r="D2301" s="10"/>
    </row>
    <row r="2302" spans="4:4" customFormat="1" x14ac:dyDescent="0.25">
      <c r="D2302" s="10"/>
    </row>
    <row r="2303" spans="4:4" customFormat="1" x14ac:dyDescent="0.25">
      <c r="D2303" s="10"/>
    </row>
    <row r="2304" spans="4:4" customFormat="1" x14ac:dyDescent="0.25">
      <c r="D2304" s="10"/>
    </row>
    <row r="2305" spans="4:4" customFormat="1" x14ac:dyDescent="0.25">
      <c r="D2305" s="10"/>
    </row>
    <row r="2306" spans="4:4" customFormat="1" x14ac:dyDescent="0.25">
      <c r="D2306" s="10"/>
    </row>
    <row r="2307" spans="4:4" customFormat="1" x14ac:dyDescent="0.25">
      <c r="D2307" s="10"/>
    </row>
    <row r="2308" spans="4:4" customFormat="1" x14ac:dyDescent="0.25">
      <c r="D2308" s="10"/>
    </row>
    <row r="2309" spans="4:4" customFormat="1" x14ac:dyDescent="0.25">
      <c r="D2309" s="10"/>
    </row>
    <row r="2310" spans="4:4" customFormat="1" x14ac:dyDescent="0.25">
      <c r="D2310" s="10"/>
    </row>
    <row r="2311" spans="4:4" customFormat="1" x14ac:dyDescent="0.25">
      <c r="D2311" s="10"/>
    </row>
    <row r="2312" spans="4:4" customFormat="1" x14ac:dyDescent="0.25">
      <c r="D2312" s="10"/>
    </row>
    <row r="2313" spans="4:4" customFormat="1" x14ac:dyDescent="0.25">
      <c r="D2313" s="10"/>
    </row>
    <row r="2314" spans="4:4" customFormat="1" x14ac:dyDescent="0.25">
      <c r="D2314" s="10"/>
    </row>
    <row r="2315" spans="4:4" customFormat="1" x14ac:dyDescent="0.25">
      <c r="D2315" s="10"/>
    </row>
    <row r="2316" spans="4:4" customFormat="1" x14ac:dyDescent="0.25">
      <c r="D2316" s="10"/>
    </row>
    <row r="2317" spans="4:4" customFormat="1" x14ac:dyDescent="0.25">
      <c r="D2317" s="10"/>
    </row>
    <row r="2318" spans="4:4" customFormat="1" x14ac:dyDescent="0.25">
      <c r="D2318" s="10"/>
    </row>
    <row r="2319" spans="4:4" customFormat="1" x14ac:dyDescent="0.25">
      <c r="D2319" s="10"/>
    </row>
    <row r="2320" spans="4:4" customFormat="1" x14ac:dyDescent="0.25">
      <c r="D2320" s="10"/>
    </row>
    <row r="2321" spans="4:4" customFormat="1" x14ac:dyDescent="0.25">
      <c r="D2321" s="10"/>
    </row>
    <row r="2322" spans="4:4" customFormat="1" x14ac:dyDescent="0.25">
      <c r="D2322" s="10"/>
    </row>
    <row r="2323" spans="4:4" customFormat="1" x14ac:dyDescent="0.25">
      <c r="D2323" s="10"/>
    </row>
    <row r="2324" spans="4:4" customFormat="1" x14ac:dyDescent="0.25">
      <c r="D2324" s="10"/>
    </row>
    <row r="2325" spans="4:4" customFormat="1" x14ac:dyDescent="0.25">
      <c r="D2325" s="10"/>
    </row>
    <row r="2326" spans="4:4" customFormat="1" x14ac:dyDescent="0.25">
      <c r="D2326" s="10"/>
    </row>
    <row r="2327" spans="4:4" customFormat="1" x14ac:dyDescent="0.25">
      <c r="D2327" s="10"/>
    </row>
    <row r="2328" spans="4:4" customFormat="1" x14ac:dyDescent="0.25">
      <c r="D2328" s="10"/>
    </row>
    <row r="2329" spans="4:4" customFormat="1" x14ac:dyDescent="0.25">
      <c r="D2329" s="10"/>
    </row>
    <row r="2330" spans="4:4" customFormat="1" x14ac:dyDescent="0.25">
      <c r="D2330" s="10"/>
    </row>
    <row r="2331" spans="4:4" customFormat="1" x14ac:dyDescent="0.25">
      <c r="D2331" s="10"/>
    </row>
    <row r="2332" spans="4:4" customFormat="1" x14ac:dyDescent="0.25">
      <c r="D2332" s="10"/>
    </row>
    <row r="2333" spans="4:4" customFormat="1" x14ac:dyDescent="0.25">
      <c r="D2333" s="10"/>
    </row>
    <row r="2334" spans="4:4" customFormat="1" x14ac:dyDescent="0.25">
      <c r="D2334" s="10"/>
    </row>
    <row r="2335" spans="4:4" customFormat="1" x14ac:dyDescent="0.25">
      <c r="D2335" s="10"/>
    </row>
    <row r="2336" spans="4:4" customFormat="1" x14ac:dyDescent="0.25">
      <c r="D2336" s="10"/>
    </row>
    <row r="2337" spans="4:4" customFormat="1" x14ac:dyDescent="0.25">
      <c r="D2337" s="10"/>
    </row>
    <row r="2338" spans="4:4" customFormat="1" x14ac:dyDescent="0.25">
      <c r="D2338" s="10"/>
    </row>
    <row r="2339" spans="4:4" customFormat="1" x14ac:dyDescent="0.25">
      <c r="D2339" s="10"/>
    </row>
    <row r="2340" spans="4:4" customFormat="1" x14ac:dyDescent="0.25">
      <c r="D2340" s="10"/>
    </row>
    <row r="2341" spans="4:4" customFormat="1" x14ac:dyDescent="0.25">
      <c r="D2341" s="10"/>
    </row>
    <row r="2342" spans="4:4" customFormat="1" x14ac:dyDescent="0.25">
      <c r="D2342" s="10"/>
    </row>
    <row r="2343" spans="4:4" customFormat="1" x14ac:dyDescent="0.25">
      <c r="D2343" s="10"/>
    </row>
    <row r="2344" spans="4:4" customFormat="1" x14ac:dyDescent="0.25">
      <c r="D2344" s="10"/>
    </row>
    <row r="2345" spans="4:4" customFormat="1" x14ac:dyDescent="0.25">
      <c r="D2345" s="10"/>
    </row>
    <row r="2346" spans="4:4" customFormat="1" x14ac:dyDescent="0.25">
      <c r="D2346" s="10"/>
    </row>
    <row r="2347" spans="4:4" customFormat="1" x14ac:dyDescent="0.25">
      <c r="D2347" s="10"/>
    </row>
    <row r="2348" spans="4:4" customFormat="1" x14ac:dyDescent="0.25">
      <c r="D2348" s="10"/>
    </row>
    <row r="2349" spans="4:4" customFormat="1" x14ac:dyDescent="0.25">
      <c r="D2349" s="10"/>
    </row>
    <row r="2350" spans="4:4" customFormat="1" x14ac:dyDescent="0.25">
      <c r="D2350" s="10"/>
    </row>
    <row r="2351" spans="4:4" customFormat="1" x14ac:dyDescent="0.25">
      <c r="D2351" s="10"/>
    </row>
    <row r="2352" spans="4:4" customFormat="1" x14ac:dyDescent="0.25">
      <c r="D2352" s="10"/>
    </row>
    <row r="2353" spans="4:4" customFormat="1" x14ac:dyDescent="0.25">
      <c r="D2353" s="10"/>
    </row>
    <row r="2354" spans="4:4" customFormat="1" x14ac:dyDescent="0.25">
      <c r="D2354" s="10"/>
    </row>
    <row r="2355" spans="4:4" customFormat="1" x14ac:dyDescent="0.25">
      <c r="D2355" s="10"/>
    </row>
    <row r="2356" spans="4:4" customFormat="1" x14ac:dyDescent="0.25">
      <c r="D2356" s="10"/>
    </row>
    <row r="2357" spans="4:4" customFormat="1" x14ac:dyDescent="0.25">
      <c r="D2357" s="10"/>
    </row>
    <row r="2358" spans="4:4" customFormat="1" x14ac:dyDescent="0.25">
      <c r="D2358" s="10"/>
    </row>
    <row r="2359" spans="4:4" customFormat="1" x14ac:dyDescent="0.25">
      <c r="D2359" s="10"/>
    </row>
    <row r="2360" spans="4:4" customFormat="1" x14ac:dyDescent="0.25">
      <c r="D2360" s="10"/>
    </row>
    <row r="2361" spans="4:4" customFormat="1" x14ac:dyDescent="0.25">
      <c r="D2361" s="10"/>
    </row>
    <row r="2362" spans="4:4" customFormat="1" x14ac:dyDescent="0.25">
      <c r="D2362" s="10"/>
    </row>
    <row r="2363" spans="4:4" customFormat="1" x14ac:dyDescent="0.25">
      <c r="D2363" s="10"/>
    </row>
    <row r="2364" spans="4:4" customFormat="1" x14ac:dyDescent="0.25">
      <c r="D2364" s="10"/>
    </row>
    <row r="2365" spans="4:4" customFormat="1" x14ac:dyDescent="0.25">
      <c r="D2365" s="10"/>
    </row>
    <row r="2366" spans="4:4" customFormat="1" x14ac:dyDescent="0.25">
      <c r="D2366" s="10"/>
    </row>
    <row r="2367" spans="4:4" customFormat="1" x14ac:dyDescent="0.25">
      <c r="D2367" s="10"/>
    </row>
    <row r="2368" spans="4:4" customFormat="1" x14ac:dyDescent="0.25">
      <c r="D2368" s="10"/>
    </row>
    <row r="2369" spans="4:4" customFormat="1" x14ac:dyDescent="0.25">
      <c r="D2369" s="10"/>
    </row>
    <row r="2370" spans="4:4" customFormat="1" x14ac:dyDescent="0.25">
      <c r="D2370" s="10"/>
    </row>
    <row r="2371" spans="4:4" customFormat="1" x14ac:dyDescent="0.25">
      <c r="D2371" s="10"/>
    </row>
    <row r="2372" spans="4:4" customFormat="1" x14ac:dyDescent="0.25">
      <c r="D2372" s="10"/>
    </row>
    <row r="2373" spans="4:4" customFormat="1" x14ac:dyDescent="0.25">
      <c r="D2373" s="10"/>
    </row>
    <row r="2374" spans="4:4" customFormat="1" x14ac:dyDescent="0.25">
      <c r="D2374" s="10"/>
    </row>
    <row r="2375" spans="4:4" customFormat="1" x14ac:dyDescent="0.25">
      <c r="D2375" s="10"/>
    </row>
    <row r="2376" spans="4:4" customFormat="1" x14ac:dyDescent="0.25">
      <c r="D2376" s="10"/>
    </row>
    <row r="2377" spans="4:4" customFormat="1" x14ac:dyDescent="0.25">
      <c r="D2377" s="10"/>
    </row>
    <row r="2378" spans="4:4" customFormat="1" x14ac:dyDescent="0.25">
      <c r="D2378" s="10"/>
    </row>
    <row r="2379" spans="4:4" customFormat="1" x14ac:dyDescent="0.25">
      <c r="D2379" s="10"/>
    </row>
    <row r="2380" spans="4:4" customFormat="1" x14ac:dyDescent="0.25">
      <c r="D2380" s="10"/>
    </row>
    <row r="2381" spans="4:4" customFormat="1" x14ac:dyDescent="0.25">
      <c r="D2381" s="10"/>
    </row>
    <row r="2382" spans="4:4" customFormat="1" x14ac:dyDescent="0.25">
      <c r="D2382" s="10"/>
    </row>
    <row r="2383" spans="4:4" customFormat="1" x14ac:dyDescent="0.25">
      <c r="D2383" s="10"/>
    </row>
    <row r="2384" spans="4:4" customFormat="1" x14ac:dyDescent="0.25">
      <c r="D2384" s="10"/>
    </row>
    <row r="2385" spans="4:4" customFormat="1" x14ac:dyDescent="0.25">
      <c r="D2385" s="10"/>
    </row>
    <row r="2386" spans="4:4" customFormat="1" x14ac:dyDescent="0.25">
      <c r="D2386" s="10"/>
    </row>
    <row r="2387" spans="4:4" customFormat="1" x14ac:dyDescent="0.25">
      <c r="D2387" s="10"/>
    </row>
    <row r="2388" spans="4:4" customFormat="1" x14ac:dyDescent="0.25">
      <c r="D2388" s="10"/>
    </row>
    <row r="2389" spans="4:4" customFormat="1" x14ac:dyDescent="0.25">
      <c r="D2389" s="10"/>
    </row>
    <row r="2390" spans="4:4" customFormat="1" x14ac:dyDescent="0.25">
      <c r="D2390" s="10"/>
    </row>
    <row r="2391" spans="4:4" customFormat="1" x14ac:dyDescent="0.25">
      <c r="D2391" s="10"/>
    </row>
    <row r="2392" spans="4:4" customFormat="1" x14ac:dyDescent="0.25">
      <c r="D2392" s="10"/>
    </row>
    <row r="2393" spans="4:4" customFormat="1" x14ac:dyDescent="0.25">
      <c r="D2393" s="10"/>
    </row>
    <row r="2394" spans="4:4" customFormat="1" x14ac:dyDescent="0.25">
      <c r="D2394" s="10"/>
    </row>
    <row r="2395" spans="4:4" customFormat="1" x14ac:dyDescent="0.25">
      <c r="D2395" s="10"/>
    </row>
    <row r="2396" spans="4:4" customFormat="1" x14ac:dyDescent="0.25">
      <c r="D2396" s="10"/>
    </row>
    <row r="2397" spans="4:4" customFormat="1" x14ac:dyDescent="0.25">
      <c r="D2397" s="10"/>
    </row>
    <row r="2398" spans="4:4" customFormat="1" x14ac:dyDescent="0.25">
      <c r="D2398" s="10"/>
    </row>
    <row r="2399" spans="4:4" customFormat="1" x14ac:dyDescent="0.25">
      <c r="D2399" s="10"/>
    </row>
    <row r="2400" spans="4:4" customFormat="1" x14ac:dyDescent="0.25">
      <c r="D2400" s="10"/>
    </row>
    <row r="2401" spans="4:4" customFormat="1" x14ac:dyDescent="0.25">
      <c r="D2401" s="10"/>
    </row>
    <row r="2402" spans="4:4" customFormat="1" x14ac:dyDescent="0.25">
      <c r="D2402" s="10"/>
    </row>
    <row r="2403" spans="4:4" customFormat="1" x14ac:dyDescent="0.25">
      <c r="D2403" s="10"/>
    </row>
    <row r="2404" spans="4:4" customFormat="1" x14ac:dyDescent="0.25">
      <c r="D2404" s="10"/>
    </row>
    <row r="2405" spans="4:4" customFormat="1" x14ac:dyDescent="0.25">
      <c r="D2405" s="10"/>
    </row>
    <row r="2406" spans="4:4" customFormat="1" x14ac:dyDescent="0.25">
      <c r="D2406" s="10"/>
    </row>
    <row r="2407" spans="4:4" customFormat="1" x14ac:dyDescent="0.25">
      <c r="D2407" s="10"/>
    </row>
    <row r="2408" spans="4:4" customFormat="1" x14ac:dyDescent="0.25">
      <c r="D2408" s="10"/>
    </row>
    <row r="2409" spans="4:4" customFormat="1" x14ac:dyDescent="0.25">
      <c r="D2409" s="10"/>
    </row>
    <row r="2410" spans="4:4" customFormat="1" x14ac:dyDescent="0.25">
      <c r="D2410" s="10"/>
    </row>
    <row r="2411" spans="4:4" customFormat="1" x14ac:dyDescent="0.25">
      <c r="D2411" s="10"/>
    </row>
    <row r="2412" spans="4:4" customFormat="1" x14ac:dyDescent="0.25">
      <c r="D2412" s="10"/>
    </row>
    <row r="2413" spans="4:4" customFormat="1" x14ac:dyDescent="0.25">
      <c r="D2413" s="10"/>
    </row>
    <row r="2414" spans="4:4" customFormat="1" x14ac:dyDescent="0.25">
      <c r="D2414" s="10"/>
    </row>
    <row r="2415" spans="4:4" customFormat="1" x14ac:dyDescent="0.25">
      <c r="D2415" s="10"/>
    </row>
    <row r="2416" spans="4:4" customFormat="1" x14ac:dyDescent="0.25">
      <c r="D2416" s="10"/>
    </row>
    <row r="2417" spans="4:4" customFormat="1" x14ac:dyDescent="0.25">
      <c r="D2417" s="10"/>
    </row>
    <row r="2418" spans="4:4" customFormat="1" x14ac:dyDescent="0.25">
      <c r="D2418" s="10"/>
    </row>
    <row r="2419" spans="4:4" customFormat="1" x14ac:dyDescent="0.25">
      <c r="D2419" s="10"/>
    </row>
    <row r="2420" spans="4:4" customFormat="1" x14ac:dyDescent="0.25">
      <c r="D2420" s="10"/>
    </row>
    <row r="2421" spans="4:4" customFormat="1" x14ac:dyDescent="0.25">
      <c r="D2421" s="10"/>
    </row>
    <row r="2422" spans="4:4" customFormat="1" x14ac:dyDescent="0.25">
      <c r="D2422" s="10"/>
    </row>
    <row r="2423" spans="4:4" customFormat="1" x14ac:dyDescent="0.25">
      <c r="D2423" s="10"/>
    </row>
    <row r="2424" spans="4:4" customFormat="1" x14ac:dyDescent="0.25">
      <c r="D2424" s="10"/>
    </row>
    <row r="2425" spans="4:4" customFormat="1" x14ac:dyDescent="0.25">
      <c r="D2425" s="10"/>
    </row>
    <row r="2426" spans="4:4" customFormat="1" x14ac:dyDescent="0.25">
      <c r="D2426" s="10"/>
    </row>
    <row r="2427" spans="4:4" customFormat="1" x14ac:dyDescent="0.25">
      <c r="D2427" s="10"/>
    </row>
    <row r="2428" spans="4:4" customFormat="1" x14ac:dyDescent="0.25">
      <c r="D2428" s="10"/>
    </row>
    <row r="2429" spans="4:4" customFormat="1" x14ac:dyDescent="0.25">
      <c r="D2429" s="10"/>
    </row>
    <row r="2430" spans="4:4" customFormat="1" x14ac:dyDescent="0.25">
      <c r="D2430" s="10"/>
    </row>
    <row r="2431" spans="4:4" customFormat="1" x14ac:dyDescent="0.25">
      <c r="D2431" s="10"/>
    </row>
    <row r="2432" spans="4:4" customFormat="1" x14ac:dyDescent="0.25">
      <c r="D2432" s="10"/>
    </row>
    <row r="2433" spans="4:4" customFormat="1" x14ac:dyDescent="0.25">
      <c r="D2433" s="10"/>
    </row>
    <row r="2434" spans="4:4" customFormat="1" x14ac:dyDescent="0.25">
      <c r="D2434" s="10"/>
    </row>
    <row r="2435" spans="4:4" customFormat="1" x14ac:dyDescent="0.25">
      <c r="D2435" s="10"/>
    </row>
    <row r="2436" spans="4:4" customFormat="1" x14ac:dyDescent="0.25">
      <c r="D2436" s="10"/>
    </row>
    <row r="2437" spans="4:4" customFormat="1" x14ac:dyDescent="0.25">
      <c r="D2437" s="10"/>
    </row>
    <row r="2438" spans="4:4" customFormat="1" x14ac:dyDescent="0.25">
      <c r="D2438" s="10"/>
    </row>
    <row r="2439" spans="4:4" customFormat="1" x14ac:dyDescent="0.25">
      <c r="D2439" s="10"/>
    </row>
    <row r="2440" spans="4:4" customFormat="1" x14ac:dyDescent="0.25">
      <c r="D2440" s="10"/>
    </row>
    <row r="2441" spans="4:4" customFormat="1" x14ac:dyDescent="0.25">
      <c r="D2441" s="10"/>
    </row>
    <row r="2442" spans="4:4" customFormat="1" x14ac:dyDescent="0.25">
      <c r="D2442" s="10"/>
    </row>
    <row r="2443" spans="4:4" customFormat="1" x14ac:dyDescent="0.25">
      <c r="D2443" s="10"/>
    </row>
    <row r="2444" spans="4:4" customFormat="1" x14ac:dyDescent="0.25">
      <c r="D2444" s="10"/>
    </row>
    <row r="2445" spans="4:4" customFormat="1" x14ac:dyDescent="0.25">
      <c r="D2445" s="10"/>
    </row>
    <row r="2446" spans="4:4" customFormat="1" x14ac:dyDescent="0.25">
      <c r="D2446" s="10"/>
    </row>
    <row r="2447" spans="4:4" customFormat="1" x14ac:dyDescent="0.25">
      <c r="D2447" s="10"/>
    </row>
    <row r="2448" spans="4:4" customFormat="1" x14ac:dyDescent="0.25">
      <c r="D2448" s="10"/>
    </row>
    <row r="2449" spans="4:4" customFormat="1" x14ac:dyDescent="0.25">
      <c r="D2449" s="10"/>
    </row>
    <row r="2450" spans="4:4" customFormat="1" x14ac:dyDescent="0.25">
      <c r="D2450" s="10"/>
    </row>
    <row r="2451" spans="4:4" customFormat="1" x14ac:dyDescent="0.25">
      <c r="D2451" s="10"/>
    </row>
    <row r="2452" spans="4:4" customFormat="1" x14ac:dyDescent="0.25">
      <c r="D2452" s="10"/>
    </row>
    <row r="2453" spans="4:4" customFormat="1" x14ac:dyDescent="0.25">
      <c r="D2453" s="10"/>
    </row>
    <row r="2454" spans="4:4" customFormat="1" x14ac:dyDescent="0.25">
      <c r="D2454" s="10"/>
    </row>
    <row r="2455" spans="4:4" customFormat="1" x14ac:dyDescent="0.25">
      <c r="D2455" s="10"/>
    </row>
    <row r="2456" spans="4:4" customFormat="1" x14ac:dyDescent="0.25">
      <c r="D2456" s="10"/>
    </row>
    <row r="2457" spans="4:4" customFormat="1" x14ac:dyDescent="0.25">
      <c r="D2457" s="10"/>
    </row>
    <row r="2458" spans="4:4" customFormat="1" x14ac:dyDescent="0.25">
      <c r="D2458" s="10"/>
    </row>
    <row r="2459" spans="4:4" customFormat="1" x14ac:dyDescent="0.25">
      <c r="D2459" s="10"/>
    </row>
    <row r="2460" spans="4:4" customFormat="1" x14ac:dyDescent="0.25">
      <c r="D2460" s="10"/>
    </row>
    <row r="2461" spans="4:4" customFormat="1" x14ac:dyDescent="0.25">
      <c r="D2461" s="10"/>
    </row>
    <row r="2462" spans="4:4" customFormat="1" x14ac:dyDescent="0.25">
      <c r="D2462" s="10"/>
    </row>
    <row r="2463" spans="4:4" customFormat="1" x14ac:dyDescent="0.25">
      <c r="D2463" s="10"/>
    </row>
    <row r="2464" spans="4:4" customFormat="1" x14ac:dyDescent="0.25">
      <c r="D2464" s="10"/>
    </row>
    <row r="2465" spans="4:4" customFormat="1" x14ac:dyDescent="0.25">
      <c r="D2465" s="10"/>
    </row>
    <row r="2466" spans="4:4" customFormat="1" x14ac:dyDescent="0.25">
      <c r="D2466" s="10"/>
    </row>
    <row r="2467" spans="4:4" customFormat="1" x14ac:dyDescent="0.25">
      <c r="D2467" s="10"/>
    </row>
    <row r="2468" spans="4:4" customFormat="1" x14ac:dyDescent="0.25">
      <c r="D2468" s="10"/>
    </row>
    <row r="2469" spans="4:4" customFormat="1" x14ac:dyDescent="0.25">
      <c r="D2469" s="10"/>
    </row>
    <row r="2470" spans="4:4" customFormat="1" x14ac:dyDescent="0.25">
      <c r="D2470" s="10"/>
    </row>
    <row r="2471" spans="4:4" customFormat="1" x14ac:dyDescent="0.25">
      <c r="D2471" s="10"/>
    </row>
    <row r="2472" spans="4:4" customFormat="1" x14ac:dyDescent="0.25">
      <c r="D2472" s="10"/>
    </row>
    <row r="2473" spans="4:4" customFormat="1" x14ac:dyDescent="0.25">
      <c r="D2473" s="10"/>
    </row>
    <row r="2474" spans="4:4" customFormat="1" x14ac:dyDescent="0.25">
      <c r="D2474" s="10"/>
    </row>
    <row r="2475" spans="4:4" customFormat="1" x14ac:dyDescent="0.25">
      <c r="D2475" s="10"/>
    </row>
    <row r="2476" spans="4:4" customFormat="1" x14ac:dyDescent="0.25">
      <c r="D2476" s="10"/>
    </row>
    <row r="2477" spans="4:4" customFormat="1" x14ac:dyDescent="0.25">
      <c r="D2477" s="10"/>
    </row>
    <row r="2478" spans="4:4" customFormat="1" x14ac:dyDescent="0.25">
      <c r="D2478" s="10"/>
    </row>
    <row r="2479" spans="4:4" customFormat="1" x14ac:dyDescent="0.25">
      <c r="D2479" s="10"/>
    </row>
    <row r="2480" spans="4:4" customFormat="1" x14ac:dyDescent="0.25">
      <c r="D2480" s="10"/>
    </row>
    <row r="2481" spans="4:4" customFormat="1" x14ac:dyDescent="0.25">
      <c r="D2481" s="10"/>
    </row>
    <row r="2482" spans="4:4" customFormat="1" x14ac:dyDescent="0.25">
      <c r="D2482" s="10"/>
    </row>
    <row r="2483" spans="4:4" customFormat="1" x14ac:dyDescent="0.25">
      <c r="D2483" s="10"/>
    </row>
    <row r="2484" spans="4:4" customFormat="1" x14ac:dyDescent="0.25">
      <c r="D2484" s="10"/>
    </row>
    <row r="2485" spans="4:4" customFormat="1" x14ac:dyDescent="0.25">
      <c r="D2485" s="10"/>
    </row>
    <row r="2486" spans="4:4" customFormat="1" x14ac:dyDescent="0.25">
      <c r="D2486" s="10"/>
    </row>
    <row r="2487" spans="4:4" customFormat="1" x14ac:dyDescent="0.25">
      <c r="D2487" s="10"/>
    </row>
    <row r="2488" spans="4:4" customFormat="1" x14ac:dyDescent="0.25">
      <c r="D2488" s="10"/>
    </row>
    <row r="2489" spans="4:4" customFormat="1" x14ac:dyDescent="0.25">
      <c r="D2489" s="10"/>
    </row>
    <row r="2490" spans="4:4" customFormat="1" x14ac:dyDescent="0.25">
      <c r="D2490" s="10"/>
    </row>
    <row r="2491" spans="4:4" customFormat="1" x14ac:dyDescent="0.25">
      <c r="D2491" s="10"/>
    </row>
    <row r="2492" spans="4:4" customFormat="1" x14ac:dyDescent="0.25">
      <c r="D2492" s="10"/>
    </row>
    <row r="2493" spans="4:4" customFormat="1" x14ac:dyDescent="0.25">
      <c r="D2493" s="10"/>
    </row>
    <row r="2494" spans="4:4" customFormat="1" x14ac:dyDescent="0.25">
      <c r="D2494" s="10"/>
    </row>
    <row r="2495" spans="4:4" customFormat="1" x14ac:dyDescent="0.25">
      <c r="D2495" s="10"/>
    </row>
    <row r="2496" spans="4:4" customFormat="1" x14ac:dyDescent="0.25">
      <c r="D2496" s="10"/>
    </row>
    <row r="2497" spans="4:4" customFormat="1" x14ac:dyDescent="0.25">
      <c r="D2497" s="10"/>
    </row>
    <row r="2498" spans="4:4" customFormat="1" x14ac:dyDescent="0.25">
      <c r="D2498" s="10"/>
    </row>
    <row r="2499" spans="4:4" customFormat="1" x14ac:dyDescent="0.25">
      <c r="D2499" s="10"/>
    </row>
    <row r="2500" spans="4:4" customFormat="1" x14ac:dyDescent="0.25">
      <c r="D2500" s="10"/>
    </row>
    <row r="2501" spans="4:4" customFormat="1" x14ac:dyDescent="0.25">
      <c r="D2501" s="10"/>
    </row>
    <row r="2502" spans="4:4" customFormat="1" x14ac:dyDescent="0.25">
      <c r="D2502" s="10"/>
    </row>
    <row r="2503" spans="4:4" customFormat="1" x14ac:dyDescent="0.25">
      <c r="D2503" s="10"/>
    </row>
    <row r="2504" spans="4:4" customFormat="1" x14ac:dyDescent="0.25">
      <c r="D2504" s="10"/>
    </row>
    <row r="2505" spans="4:4" customFormat="1" x14ac:dyDescent="0.25">
      <c r="D2505" s="10"/>
    </row>
    <row r="2506" spans="4:4" customFormat="1" x14ac:dyDescent="0.25">
      <c r="D2506" s="10"/>
    </row>
    <row r="2507" spans="4:4" customFormat="1" x14ac:dyDescent="0.25">
      <c r="D2507" s="10"/>
    </row>
    <row r="2508" spans="4:4" customFormat="1" x14ac:dyDescent="0.25">
      <c r="D2508" s="10"/>
    </row>
    <row r="2509" spans="4:4" customFormat="1" x14ac:dyDescent="0.25">
      <c r="D2509" s="10"/>
    </row>
    <row r="2510" spans="4:4" customFormat="1" x14ac:dyDescent="0.25">
      <c r="D2510" s="10"/>
    </row>
    <row r="2511" spans="4:4" customFormat="1" x14ac:dyDescent="0.25">
      <c r="D2511" s="10"/>
    </row>
    <row r="2512" spans="4:4" customFormat="1" x14ac:dyDescent="0.25">
      <c r="D2512" s="10"/>
    </row>
    <row r="2513" spans="4:4" customFormat="1" x14ac:dyDescent="0.25">
      <c r="D2513" s="10"/>
    </row>
    <row r="2514" spans="4:4" customFormat="1" x14ac:dyDescent="0.25">
      <c r="D2514" s="10"/>
    </row>
    <row r="2515" spans="4:4" customFormat="1" x14ac:dyDescent="0.25">
      <c r="D2515" s="10"/>
    </row>
    <row r="2516" spans="4:4" customFormat="1" x14ac:dyDescent="0.25">
      <c r="D2516" s="10"/>
    </row>
    <row r="2517" spans="4:4" customFormat="1" x14ac:dyDescent="0.25">
      <c r="D2517" s="10"/>
    </row>
    <row r="2518" spans="4:4" customFormat="1" x14ac:dyDescent="0.25">
      <c r="D2518" s="10"/>
    </row>
    <row r="2519" spans="4:4" customFormat="1" x14ac:dyDescent="0.25">
      <c r="D2519" s="10"/>
    </row>
    <row r="2520" spans="4:4" customFormat="1" x14ac:dyDescent="0.25">
      <c r="D2520" s="10"/>
    </row>
    <row r="2521" spans="4:4" customFormat="1" x14ac:dyDescent="0.25">
      <c r="D2521" s="10"/>
    </row>
    <row r="2522" spans="4:4" customFormat="1" x14ac:dyDescent="0.25">
      <c r="D2522" s="10"/>
    </row>
    <row r="2523" spans="4:4" customFormat="1" x14ac:dyDescent="0.25">
      <c r="D2523" s="10"/>
    </row>
    <row r="2524" spans="4:4" customFormat="1" x14ac:dyDescent="0.25">
      <c r="D2524" s="10"/>
    </row>
    <row r="2525" spans="4:4" customFormat="1" x14ac:dyDescent="0.25">
      <c r="D2525" s="10"/>
    </row>
    <row r="2526" spans="4:4" customFormat="1" x14ac:dyDescent="0.25">
      <c r="D2526" s="10"/>
    </row>
    <row r="2527" spans="4:4" customFormat="1" x14ac:dyDescent="0.25">
      <c r="D2527" s="10"/>
    </row>
    <row r="2528" spans="4:4" customFormat="1" x14ac:dyDescent="0.25">
      <c r="D2528" s="10"/>
    </row>
    <row r="2529" spans="4:4" customFormat="1" x14ac:dyDescent="0.25">
      <c r="D2529" s="10"/>
    </row>
    <row r="2530" spans="4:4" customFormat="1" x14ac:dyDescent="0.25">
      <c r="D2530" s="10"/>
    </row>
    <row r="2531" spans="4:4" customFormat="1" x14ac:dyDescent="0.25">
      <c r="D2531" s="10"/>
    </row>
    <row r="2532" spans="4:4" customFormat="1" x14ac:dyDescent="0.25">
      <c r="D2532" s="10"/>
    </row>
    <row r="2533" spans="4:4" customFormat="1" x14ac:dyDescent="0.25">
      <c r="D2533" s="10"/>
    </row>
    <row r="2534" spans="4:4" customFormat="1" x14ac:dyDescent="0.25">
      <c r="D2534" s="10"/>
    </row>
    <row r="2535" spans="4:4" customFormat="1" x14ac:dyDescent="0.25">
      <c r="D2535" s="10"/>
    </row>
    <row r="2536" spans="4:4" customFormat="1" x14ac:dyDescent="0.25">
      <c r="D2536" s="10"/>
    </row>
    <row r="2537" spans="4:4" customFormat="1" x14ac:dyDescent="0.25">
      <c r="D2537" s="10"/>
    </row>
    <row r="2538" spans="4:4" customFormat="1" x14ac:dyDescent="0.25">
      <c r="D2538" s="10"/>
    </row>
    <row r="2539" spans="4:4" customFormat="1" x14ac:dyDescent="0.25">
      <c r="D2539" s="10"/>
    </row>
    <row r="2540" spans="4:4" customFormat="1" x14ac:dyDescent="0.25">
      <c r="D2540" s="10"/>
    </row>
    <row r="2541" spans="4:4" customFormat="1" x14ac:dyDescent="0.25">
      <c r="D2541" s="10"/>
    </row>
    <row r="2542" spans="4:4" customFormat="1" x14ac:dyDescent="0.25">
      <c r="D2542" s="10"/>
    </row>
    <row r="2543" spans="4:4" customFormat="1" x14ac:dyDescent="0.25">
      <c r="D2543" s="10"/>
    </row>
    <row r="2544" spans="4:4" customFormat="1" x14ac:dyDescent="0.25">
      <c r="D2544" s="10"/>
    </row>
    <row r="2545" spans="4:4" customFormat="1" x14ac:dyDescent="0.25">
      <c r="D2545" s="10"/>
    </row>
    <row r="2546" spans="4:4" customFormat="1" x14ac:dyDescent="0.25">
      <c r="D2546" s="10"/>
    </row>
    <row r="2547" spans="4:4" customFormat="1" x14ac:dyDescent="0.25">
      <c r="D2547" s="10"/>
    </row>
    <row r="2548" spans="4:4" customFormat="1" x14ac:dyDescent="0.25">
      <c r="D2548" s="10"/>
    </row>
    <row r="2549" spans="4:4" customFormat="1" x14ac:dyDescent="0.25">
      <c r="D2549" s="10"/>
    </row>
    <row r="2550" spans="4:4" customFormat="1" x14ac:dyDescent="0.25">
      <c r="D2550" s="10"/>
    </row>
    <row r="2551" spans="4:4" customFormat="1" x14ac:dyDescent="0.25">
      <c r="D2551" s="10"/>
    </row>
    <row r="2552" spans="4:4" customFormat="1" x14ac:dyDescent="0.25">
      <c r="D2552" s="10"/>
    </row>
    <row r="2553" spans="4:4" customFormat="1" x14ac:dyDescent="0.25">
      <c r="D2553" s="10"/>
    </row>
    <row r="2554" spans="4:4" customFormat="1" x14ac:dyDescent="0.25">
      <c r="D2554" s="10"/>
    </row>
    <row r="2555" spans="4:4" customFormat="1" x14ac:dyDescent="0.25">
      <c r="D2555" s="10"/>
    </row>
    <row r="2556" spans="4:4" customFormat="1" x14ac:dyDescent="0.25">
      <c r="D2556" s="10"/>
    </row>
    <row r="2557" spans="4:4" customFormat="1" x14ac:dyDescent="0.25">
      <c r="D2557" s="10"/>
    </row>
    <row r="2558" spans="4:4" customFormat="1" x14ac:dyDescent="0.25">
      <c r="D2558" s="10"/>
    </row>
    <row r="2559" spans="4:4" customFormat="1" x14ac:dyDescent="0.25">
      <c r="D2559" s="10"/>
    </row>
    <row r="2560" spans="4:4" customFormat="1" x14ac:dyDescent="0.25">
      <c r="D2560" s="10"/>
    </row>
    <row r="2561" spans="4:4" customFormat="1" x14ac:dyDescent="0.25">
      <c r="D2561" s="10"/>
    </row>
    <row r="2562" spans="4:4" customFormat="1" x14ac:dyDescent="0.25">
      <c r="D2562" s="10"/>
    </row>
    <row r="2563" spans="4:4" customFormat="1" x14ac:dyDescent="0.25">
      <c r="D2563" s="10"/>
    </row>
    <row r="2564" spans="4:4" customFormat="1" x14ac:dyDescent="0.25">
      <c r="D2564" s="10"/>
    </row>
    <row r="2565" spans="4:4" customFormat="1" x14ac:dyDescent="0.25">
      <c r="D2565" s="10"/>
    </row>
    <row r="2566" spans="4:4" customFormat="1" x14ac:dyDescent="0.25">
      <c r="D2566" s="10"/>
    </row>
    <row r="2567" spans="4:4" customFormat="1" x14ac:dyDescent="0.25">
      <c r="D2567" s="10"/>
    </row>
    <row r="2568" spans="4:4" customFormat="1" x14ac:dyDescent="0.25">
      <c r="D2568" s="10"/>
    </row>
    <row r="2569" spans="4:4" customFormat="1" x14ac:dyDescent="0.25">
      <c r="D2569" s="10"/>
    </row>
    <row r="2570" spans="4:4" customFormat="1" x14ac:dyDescent="0.25">
      <c r="D2570" s="10"/>
    </row>
    <row r="2571" spans="4:4" customFormat="1" x14ac:dyDescent="0.25">
      <c r="D2571" s="10"/>
    </row>
    <row r="2572" spans="4:4" customFormat="1" x14ac:dyDescent="0.25">
      <c r="D2572" s="10"/>
    </row>
    <row r="2573" spans="4:4" customFormat="1" x14ac:dyDescent="0.25">
      <c r="D2573" s="10"/>
    </row>
    <row r="2574" spans="4:4" customFormat="1" x14ac:dyDescent="0.25">
      <c r="D2574" s="10"/>
    </row>
    <row r="2575" spans="4:4" customFormat="1" x14ac:dyDescent="0.25">
      <c r="D2575" s="10"/>
    </row>
    <row r="2576" spans="4:4" customFormat="1" x14ac:dyDescent="0.25">
      <c r="D2576" s="10"/>
    </row>
    <row r="2577" spans="4:4" customFormat="1" x14ac:dyDescent="0.25">
      <c r="D2577" s="10"/>
    </row>
    <row r="2578" spans="4:4" customFormat="1" x14ac:dyDescent="0.25">
      <c r="D2578" s="10"/>
    </row>
    <row r="2579" spans="4:4" customFormat="1" x14ac:dyDescent="0.25">
      <c r="D2579" s="10"/>
    </row>
    <row r="2580" spans="4:4" customFormat="1" x14ac:dyDescent="0.25">
      <c r="D2580" s="10"/>
    </row>
    <row r="2581" spans="4:4" customFormat="1" x14ac:dyDescent="0.25">
      <c r="D2581" s="10"/>
    </row>
    <row r="2582" spans="4:4" customFormat="1" x14ac:dyDescent="0.25">
      <c r="D2582" s="10"/>
    </row>
    <row r="2583" spans="4:4" customFormat="1" x14ac:dyDescent="0.25">
      <c r="D2583" s="10"/>
    </row>
    <row r="2584" spans="4:4" customFormat="1" x14ac:dyDescent="0.25">
      <c r="D2584" s="10"/>
    </row>
    <row r="2585" spans="4:4" customFormat="1" x14ac:dyDescent="0.25">
      <c r="D2585" s="10"/>
    </row>
    <row r="2586" spans="4:4" customFormat="1" x14ac:dyDescent="0.25">
      <c r="D2586" s="10"/>
    </row>
    <row r="2587" spans="4:4" customFormat="1" x14ac:dyDescent="0.25">
      <c r="D2587" s="10"/>
    </row>
    <row r="2588" spans="4:4" customFormat="1" x14ac:dyDescent="0.25">
      <c r="D2588" s="10"/>
    </row>
    <row r="2589" spans="4:4" customFormat="1" x14ac:dyDescent="0.25">
      <c r="D2589" s="10"/>
    </row>
    <row r="2590" spans="4:4" customFormat="1" x14ac:dyDescent="0.25">
      <c r="D2590" s="10"/>
    </row>
    <row r="2591" spans="4:4" customFormat="1" x14ac:dyDescent="0.25">
      <c r="D2591" s="10"/>
    </row>
    <row r="2592" spans="4:4" customFormat="1" x14ac:dyDescent="0.25">
      <c r="D2592" s="10"/>
    </row>
    <row r="2593" spans="4:4" customFormat="1" x14ac:dyDescent="0.25">
      <c r="D2593" s="10"/>
    </row>
    <row r="2594" spans="4:4" customFormat="1" x14ac:dyDescent="0.25">
      <c r="D2594" s="10"/>
    </row>
    <row r="2595" spans="4:4" customFormat="1" x14ac:dyDescent="0.25">
      <c r="D2595" s="10"/>
    </row>
    <row r="2596" spans="4:4" customFormat="1" x14ac:dyDescent="0.25">
      <c r="D2596" s="10"/>
    </row>
    <row r="2597" spans="4:4" customFormat="1" x14ac:dyDescent="0.25">
      <c r="D2597" s="10"/>
    </row>
    <row r="2598" spans="4:4" customFormat="1" x14ac:dyDescent="0.25">
      <c r="D2598" s="10"/>
    </row>
    <row r="2599" spans="4:4" customFormat="1" x14ac:dyDescent="0.25">
      <c r="D2599" s="10"/>
    </row>
    <row r="2600" spans="4:4" customFormat="1" x14ac:dyDescent="0.25">
      <c r="D2600" s="10"/>
    </row>
    <row r="2601" spans="4:4" customFormat="1" x14ac:dyDescent="0.25">
      <c r="D2601" s="10"/>
    </row>
    <row r="2602" spans="4:4" customFormat="1" x14ac:dyDescent="0.25">
      <c r="D2602" s="10"/>
    </row>
    <row r="2603" spans="4:4" customFormat="1" x14ac:dyDescent="0.25">
      <c r="D2603" s="10"/>
    </row>
    <row r="2604" spans="4:4" customFormat="1" x14ac:dyDescent="0.25">
      <c r="D2604" s="10"/>
    </row>
    <row r="2605" spans="4:4" customFormat="1" x14ac:dyDescent="0.25">
      <c r="D2605" s="10"/>
    </row>
    <row r="2606" spans="4:4" customFormat="1" x14ac:dyDescent="0.25">
      <c r="D2606" s="10"/>
    </row>
    <row r="2607" spans="4:4" customFormat="1" x14ac:dyDescent="0.25">
      <c r="D2607" s="10"/>
    </row>
    <row r="2608" spans="4:4" customFormat="1" x14ac:dyDescent="0.25">
      <c r="D2608" s="10"/>
    </row>
    <row r="2609" spans="4:4" customFormat="1" x14ac:dyDescent="0.25">
      <c r="D2609" s="10"/>
    </row>
    <row r="2610" spans="4:4" customFormat="1" x14ac:dyDescent="0.25">
      <c r="D2610" s="10"/>
    </row>
    <row r="2611" spans="4:4" customFormat="1" x14ac:dyDescent="0.25">
      <c r="D2611" s="10"/>
    </row>
    <row r="2612" spans="4:4" customFormat="1" x14ac:dyDescent="0.25">
      <c r="D2612" s="10"/>
    </row>
    <row r="2613" spans="4:4" customFormat="1" x14ac:dyDescent="0.25">
      <c r="D2613" s="10"/>
    </row>
    <row r="2614" spans="4:4" customFormat="1" x14ac:dyDescent="0.25">
      <c r="D2614" s="10"/>
    </row>
    <row r="2615" spans="4:4" customFormat="1" x14ac:dyDescent="0.25">
      <c r="D2615" s="10"/>
    </row>
    <row r="2616" spans="4:4" customFormat="1" x14ac:dyDescent="0.25">
      <c r="D2616" s="10"/>
    </row>
    <row r="2617" spans="4:4" customFormat="1" x14ac:dyDescent="0.25">
      <c r="D2617" s="10"/>
    </row>
    <row r="2618" spans="4:4" customFormat="1" x14ac:dyDescent="0.25">
      <c r="D2618" s="10"/>
    </row>
    <row r="2619" spans="4:4" customFormat="1" x14ac:dyDescent="0.25">
      <c r="D2619" s="10"/>
    </row>
    <row r="2620" spans="4:4" customFormat="1" x14ac:dyDescent="0.25">
      <c r="D2620" s="10"/>
    </row>
    <row r="2621" spans="4:4" customFormat="1" x14ac:dyDescent="0.25">
      <c r="D2621" s="10"/>
    </row>
    <row r="2622" spans="4:4" customFormat="1" x14ac:dyDescent="0.25">
      <c r="D2622" s="10"/>
    </row>
    <row r="2623" spans="4:4" customFormat="1" x14ac:dyDescent="0.25">
      <c r="D2623" s="10"/>
    </row>
    <row r="2624" spans="4:4" customFormat="1" x14ac:dyDescent="0.25">
      <c r="D2624" s="10"/>
    </row>
    <row r="2625" spans="4:4" customFormat="1" x14ac:dyDescent="0.25">
      <c r="D2625" s="10"/>
    </row>
    <row r="2626" spans="4:4" customFormat="1" x14ac:dyDescent="0.25">
      <c r="D2626" s="10"/>
    </row>
    <row r="2627" spans="4:4" customFormat="1" x14ac:dyDescent="0.25">
      <c r="D2627" s="10"/>
    </row>
    <row r="2628" spans="4:4" customFormat="1" x14ac:dyDescent="0.25">
      <c r="D2628" s="10"/>
    </row>
    <row r="2629" spans="4:4" customFormat="1" x14ac:dyDescent="0.25">
      <c r="D2629" s="10"/>
    </row>
    <row r="2630" spans="4:4" customFormat="1" x14ac:dyDescent="0.25">
      <c r="D2630" s="10"/>
    </row>
    <row r="2631" spans="4:4" customFormat="1" x14ac:dyDescent="0.25">
      <c r="D2631" s="10"/>
    </row>
    <row r="2632" spans="4:4" customFormat="1" x14ac:dyDescent="0.25">
      <c r="D2632" s="10"/>
    </row>
    <row r="2633" spans="4:4" customFormat="1" x14ac:dyDescent="0.25">
      <c r="D2633" s="10"/>
    </row>
    <row r="2634" spans="4:4" customFormat="1" x14ac:dyDescent="0.25">
      <c r="D2634" s="10"/>
    </row>
    <row r="2635" spans="4:4" customFormat="1" x14ac:dyDescent="0.25">
      <c r="D2635" s="10"/>
    </row>
    <row r="2636" spans="4:4" customFormat="1" x14ac:dyDescent="0.25">
      <c r="D2636" s="10"/>
    </row>
    <row r="2637" spans="4:4" customFormat="1" x14ac:dyDescent="0.25">
      <c r="D2637" s="10"/>
    </row>
    <row r="2638" spans="4:4" customFormat="1" x14ac:dyDescent="0.25">
      <c r="D2638" s="10"/>
    </row>
    <row r="2639" spans="4:4" customFormat="1" x14ac:dyDescent="0.25">
      <c r="D2639" s="10"/>
    </row>
    <row r="2640" spans="4:4" customFormat="1" x14ac:dyDescent="0.25">
      <c r="D2640" s="10"/>
    </row>
    <row r="2641" spans="4:4" customFormat="1" x14ac:dyDescent="0.25">
      <c r="D2641" s="10"/>
    </row>
    <row r="2642" spans="4:4" customFormat="1" x14ac:dyDescent="0.25">
      <c r="D2642" s="10"/>
    </row>
    <row r="2643" spans="4:4" customFormat="1" x14ac:dyDescent="0.25">
      <c r="D2643" s="10"/>
    </row>
    <row r="2644" spans="4:4" customFormat="1" x14ac:dyDescent="0.25">
      <c r="D2644" s="10"/>
    </row>
    <row r="2645" spans="4:4" customFormat="1" x14ac:dyDescent="0.25">
      <c r="D2645" s="10"/>
    </row>
    <row r="2646" spans="4:4" customFormat="1" x14ac:dyDescent="0.25">
      <c r="D2646" s="10"/>
    </row>
    <row r="2647" spans="4:4" customFormat="1" x14ac:dyDescent="0.25">
      <c r="D2647" s="10"/>
    </row>
    <row r="2648" spans="4:4" customFormat="1" x14ac:dyDescent="0.25">
      <c r="D2648" s="10"/>
    </row>
    <row r="2649" spans="4:4" customFormat="1" x14ac:dyDescent="0.25">
      <c r="D2649" s="10"/>
    </row>
    <row r="2650" spans="4:4" customFormat="1" x14ac:dyDescent="0.25">
      <c r="D2650" s="10"/>
    </row>
    <row r="2651" spans="4:4" customFormat="1" x14ac:dyDescent="0.25">
      <c r="D2651" s="10"/>
    </row>
    <row r="2652" spans="4:4" customFormat="1" x14ac:dyDescent="0.25">
      <c r="D2652" s="10"/>
    </row>
    <row r="2653" spans="4:4" customFormat="1" x14ac:dyDescent="0.25">
      <c r="D2653" s="10"/>
    </row>
    <row r="2654" spans="4:4" customFormat="1" x14ac:dyDescent="0.25">
      <c r="D2654" s="10"/>
    </row>
    <row r="2655" spans="4:4" customFormat="1" x14ac:dyDescent="0.25">
      <c r="D2655" s="10"/>
    </row>
    <row r="2656" spans="4:4" customFormat="1" x14ac:dyDescent="0.25">
      <c r="D2656" s="10"/>
    </row>
    <row r="2657" spans="4:4" customFormat="1" x14ac:dyDescent="0.25">
      <c r="D2657" s="10"/>
    </row>
    <row r="2658" spans="4:4" customFormat="1" x14ac:dyDescent="0.25">
      <c r="D2658" s="10"/>
    </row>
    <row r="2659" spans="4:4" customFormat="1" x14ac:dyDescent="0.25">
      <c r="D2659" s="10"/>
    </row>
    <row r="2660" spans="4:4" customFormat="1" x14ac:dyDescent="0.25">
      <c r="D2660" s="10"/>
    </row>
    <row r="2661" spans="4:4" customFormat="1" x14ac:dyDescent="0.25">
      <c r="D2661" s="10"/>
    </row>
    <row r="2662" spans="4:4" customFormat="1" x14ac:dyDescent="0.25">
      <c r="D2662" s="10"/>
    </row>
    <row r="2663" spans="4:4" customFormat="1" x14ac:dyDescent="0.25">
      <c r="D2663" s="10"/>
    </row>
    <row r="2664" spans="4:4" customFormat="1" x14ac:dyDescent="0.25">
      <c r="D2664" s="10"/>
    </row>
    <row r="2665" spans="4:4" customFormat="1" x14ac:dyDescent="0.25">
      <c r="D2665" s="10"/>
    </row>
    <row r="2666" spans="4:4" customFormat="1" x14ac:dyDescent="0.25">
      <c r="D2666" s="10"/>
    </row>
    <row r="2667" spans="4:4" customFormat="1" x14ac:dyDescent="0.25">
      <c r="D2667" s="10"/>
    </row>
    <row r="2668" spans="4:4" customFormat="1" x14ac:dyDescent="0.25">
      <c r="D2668" s="10"/>
    </row>
    <row r="2669" spans="4:4" customFormat="1" x14ac:dyDescent="0.25">
      <c r="D2669" s="10"/>
    </row>
    <row r="2670" spans="4:4" customFormat="1" x14ac:dyDescent="0.25">
      <c r="D2670" s="10"/>
    </row>
    <row r="2671" spans="4:4" customFormat="1" x14ac:dyDescent="0.25">
      <c r="D2671" s="10"/>
    </row>
    <row r="2672" spans="4:4" customFormat="1" x14ac:dyDescent="0.25">
      <c r="D2672" s="10"/>
    </row>
    <row r="2673" spans="4:4" customFormat="1" x14ac:dyDescent="0.25">
      <c r="D2673" s="10"/>
    </row>
    <row r="2674" spans="4:4" customFormat="1" x14ac:dyDescent="0.25">
      <c r="D2674" s="10"/>
    </row>
    <row r="2675" spans="4:4" customFormat="1" x14ac:dyDescent="0.25">
      <c r="D2675" s="10"/>
    </row>
    <row r="2676" spans="4:4" customFormat="1" x14ac:dyDescent="0.25">
      <c r="D2676" s="10"/>
    </row>
    <row r="2677" spans="4:4" customFormat="1" x14ac:dyDescent="0.25">
      <c r="D2677" s="10"/>
    </row>
    <row r="2678" spans="4:4" customFormat="1" x14ac:dyDescent="0.25">
      <c r="D2678" s="10"/>
    </row>
    <row r="2679" spans="4:4" customFormat="1" x14ac:dyDescent="0.25">
      <c r="D2679" s="10"/>
    </row>
    <row r="2680" spans="4:4" customFormat="1" x14ac:dyDescent="0.25">
      <c r="D2680" s="10"/>
    </row>
    <row r="2681" spans="4:4" customFormat="1" x14ac:dyDescent="0.25">
      <c r="D2681" s="10"/>
    </row>
    <row r="2682" spans="4:4" customFormat="1" x14ac:dyDescent="0.25">
      <c r="D2682" s="10"/>
    </row>
    <row r="2683" spans="4:4" customFormat="1" x14ac:dyDescent="0.25">
      <c r="D2683" s="10"/>
    </row>
    <row r="2684" spans="4:4" customFormat="1" x14ac:dyDescent="0.25">
      <c r="D2684" s="10"/>
    </row>
    <row r="2685" spans="4:4" customFormat="1" x14ac:dyDescent="0.25">
      <c r="D2685" s="10"/>
    </row>
    <row r="2686" spans="4:4" customFormat="1" x14ac:dyDescent="0.25">
      <c r="D2686" s="10"/>
    </row>
    <row r="2687" spans="4:4" customFormat="1" x14ac:dyDescent="0.25">
      <c r="D2687" s="10"/>
    </row>
    <row r="2688" spans="4:4" customFormat="1" x14ac:dyDescent="0.25">
      <c r="D2688" s="10"/>
    </row>
    <row r="2689" spans="4:4" customFormat="1" x14ac:dyDescent="0.25">
      <c r="D2689" s="10"/>
    </row>
    <row r="2690" spans="4:4" customFormat="1" x14ac:dyDescent="0.25">
      <c r="D2690" s="10"/>
    </row>
    <row r="2691" spans="4:4" customFormat="1" x14ac:dyDescent="0.25">
      <c r="D2691" s="10"/>
    </row>
    <row r="2692" spans="4:4" customFormat="1" x14ac:dyDescent="0.25">
      <c r="D2692" s="10"/>
    </row>
    <row r="2693" spans="4:4" customFormat="1" x14ac:dyDescent="0.25">
      <c r="D2693" s="10"/>
    </row>
    <row r="2694" spans="4:4" customFormat="1" x14ac:dyDescent="0.25">
      <c r="D2694" s="10"/>
    </row>
    <row r="2695" spans="4:4" customFormat="1" x14ac:dyDescent="0.25">
      <c r="D2695" s="10"/>
    </row>
    <row r="2696" spans="4:4" customFormat="1" x14ac:dyDescent="0.25">
      <c r="D2696" s="10"/>
    </row>
    <row r="2697" spans="4:4" customFormat="1" x14ac:dyDescent="0.25">
      <c r="D2697" s="10"/>
    </row>
    <row r="2698" spans="4:4" customFormat="1" x14ac:dyDescent="0.25">
      <c r="D2698" s="10"/>
    </row>
    <row r="2699" spans="4:4" customFormat="1" x14ac:dyDescent="0.25">
      <c r="D2699" s="10"/>
    </row>
    <row r="2700" spans="4:4" customFormat="1" x14ac:dyDescent="0.25">
      <c r="D2700" s="10"/>
    </row>
    <row r="2701" spans="4:4" customFormat="1" x14ac:dyDescent="0.25">
      <c r="D2701" s="10"/>
    </row>
    <row r="2702" spans="4:4" customFormat="1" x14ac:dyDescent="0.25">
      <c r="D2702" s="10"/>
    </row>
    <row r="2703" spans="4:4" customFormat="1" x14ac:dyDescent="0.25">
      <c r="D2703" s="10"/>
    </row>
    <row r="2704" spans="4:4" customFormat="1" x14ac:dyDescent="0.25">
      <c r="D2704" s="10"/>
    </row>
    <row r="2705" spans="4:4" customFormat="1" x14ac:dyDescent="0.25">
      <c r="D2705" s="10"/>
    </row>
    <row r="2706" spans="4:4" customFormat="1" x14ac:dyDescent="0.25">
      <c r="D2706" s="10"/>
    </row>
    <row r="2707" spans="4:4" customFormat="1" x14ac:dyDescent="0.25">
      <c r="D2707" s="10"/>
    </row>
    <row r="2708" spans="4:4" customFormat="1" x14ac:dyDescent="0.25">
      <c r="D2708" s="10"/>
    </row>
    <row r="2709" spans="4:4" customFormat="1" x14ac:dyDescent="0.25">
      <c r="D2709" s="10"/>
    </row>
    <row r="2710" spans="4:4" customFormat="1" x14ac:dyDescent="0.25">
      <c r="D2710" s="10"/>
    </row>
    <row r="2711" spans="4:4" customFormat="1" x14ac:dyDescent="0.25">
      <c r="D2711" s="10"/>
    </row>
    <row r="2712" spans="4:4" customFormat="1" x14ac:dyDescent="0.25">
      <c r="D2712" s="10"/>
    </row>
    <row r="2713" spans="4:4" customFormat="1" x14ac:dyDescent="0.25">
      <c r="D2713" s="10"/>
    </row>
    <row r="2714" spans="4:4" customFormat="1" x14ac:dyDescent="0.25">
      <c r="D2714" s="10"/>
    </row>
    <row r="2715" spans="4:4" customFormat="1" x14ac:dyDescent="0.25">
      <c r="D2715" s="10"/>
    </row>
    <row r="2716" spans="4:4" customFormat="1" x14ac:dyDescent="0.25">
      <c r="D2716" s="10"/>
    </row>
    <row r="2717" spans="4:4" customFormat="1" x14ac:dyDescent="0.25">
      <c r="D2717" s="10"/>
    </row>
    <row r="2718" spans="4:4" customFormat="1" x14ac:dyDescent="0.25">
      <c r="D2718" s="10"/>
    </row>
    <row r="2719" spans="4:4" customFormat="1" x14ac:dyDescent="0.25">
      <c r="D2719" s="10"/>
    </row>
    <row r="2720" spans="4:4" customFormat="1" x14ac:dyDescent="0.25">
      <c r="D2720" s="10"/>
    </row>
    <row r="2721" spans="4:4" customFormat="1" x14ac:dyDescent="0.25">
      <c r="D2721" s="10"/>
    </row>
    <row r="2722" spans="4:4" customFormat="1" x14ac:dyDescent="0.25">
      <c r="D2722" s="10"/>
    </row>
    <row r="2723" spans="4:4" customFormat="1" x14ac:dyDescent="0.25">
      <c r="D2723" s="10"/>
    </row>
    <row r="2724" spans="4:4" customFormat="1" x14ac:dyDescent="0.25">
      <c r="D2724" s="10"/>
    </row>
    <row r="2725" spans="4:4" customFormat="1" x14ac:dyDescent="0.25">
      <c r="D2725" s="10"/>
    </row>
    <row r="2726" spans="4:4" customFormat="1" x14ac:dyDescent="0.25">
      <c r="D2726" s="10"/>
    </row>
    <row r="2727" spans="4:4" customFormat="1" x14ac:dyDescent="0.25">
      <c r="D2727" s="10"/>
    </row>
    <row r="2728" spans="4:4" customFormat="1" x14ac:dyDescent="0.25">
      <c r="D2728" s="10"/>
    </row>
    <row r="2729" spans="4:4" customFormat="1" x14ac:dyDescent="0.25">
      <c r="D2729" s="10"/>
    </row>
    <row r="2730" spans="4:4" customFormat="1" x14ac:dyDescent="0.25">
      <c r="D2730" s="10"/>
    </row>
    <row r="2731" spans="4:4" customFormat="1" x14ac:dyDescent="0.25">
      <c r="D2731" s="10"/>
    </row>
    <row r="2732" spans="4:4" customFormat="1" x14ac:dyDescent="0.25">
      <c r="D2732" s="10"/>
    </row>
    <row r="2733" spans="4:4" customFormat="1" x14ac:dyDescent="0.25">
      <c r="D2733" s="10"/>
    </row>
    <row r="2734" spans="4:4" customFormat="1" x14ac:dyDescent="0.25">
      <c r="D2734" s="10"/>
    </row>
    <row r="2735" spans="4:4" customFormat="1" x14ac:dyDescent="0.25">
      <c r="D2735" s="10"/>
    </row>
    <row r="2736" spans="4:4" customFormat="1" x14ac:dyDescent="0.25">
      <c r="D2736" s="10"/>
    </row>
    <row r="2737" spans="4:4" customFormat="1" x14ac:dyDescent="0.25">
      <c r="D2737" s="10"/>
    </row>
    <row r="2738" spans="4:4" customFormat="1" x14ac:dyDescent="0.25">
      <c r="D2738" s="10"/>
    </row>
    <row r="2739" spans="4:4" customFormat="1" x14ac:dyDescent="0.25">
      <c r="D2739" s="10"/>
    </row>
    <row r="2740" spans="4:4" customFormat="1" x14ac:dyDescent="0.25">
      <c r="D2740" s="10"/>
    </row>
    <row r="2741" spans="4:4" customFormat="1" x14ac:dyDescent="0.25">
      <c r="D2741" s="10"/>
    </row>
    <row r="2742" spans="4:4" customFormat="1" x14ac:dyDescent="0.25">
      <c r="D2742" s="10"/>
    </row>
    <row r="2743" spans="4:4" customFormat="1" x14ac:dyDescent="0.25">
      <c r="D2743" s="10"/>
    </row>
    <row r="2744" spans="4:4" customFormat="1" x14ac:dyDescent="0.25">
      <c r="D2744" s="10"/>
    </row>
    <row r="2745" spans="4:4" customFormat="1" x14ac:dyDescent="0.25">
      <c r="D2745" s="10"/>
    </row>
    <row r="2746" spans="4:4" customFormat="1" x14ac:dyDescent="0.25">
      <c r="D2746" s="10"/>
    </row>
    <row r="2747" spans="4:4" customFormat="1" x14ac:dyDescent="0.25">
      <c r="D2747" s="10"/>
    </row>
    <row r="2748" spans="4:4" customFormat="1" x14ac:dyDescent="0.25">
      <c r="D2748" s="10"/>
    </row>
    <row r="2749" spans="4:4" customFormat="1" x14ac:dyDescent="0.25">
      <c r="D2749" s="10"/>
    </row>
    <row r="2750" spans="4:4" customFormat="1" x14ac:dyDescent="0.25">
      <c r="D2750" s="10"/>
    </row>
    <row r="2751" spans="4:4" customFormat="1" x14ac:dyDescent="0.25">
      <c r="D2751" s="10"/>
    </row>
    <row r="2752" spans="4:4" customFormat="1" x14ac:dyDescent="0.25">
      <c r="D2752" s="10"/>
    </row>
    <row r="2753" spans="4:4" customFormat="1" x14ac:dyDescent="0.25">
      <c r="D2753" s="10"/>
    </row>
    <row r="2754" spans="4:4" customFormat="1" x14ac:dyDescent="0.25">
      <c r="D2754" s="10"/>
    </row>
    <row r="2755" spans="4:4" customFormat="1" x14ac:dyDescent="0.25">
      <c r="D2755" s="10"/>
    </row>
    <row r="2756" spans="4:4" customFormat="1" x14ac:dyDescent="0.25">
      <c r="D2756" s="10"/>
    </row>
    <row r="2757" spans="4:4" customFormat="1" x14ac:dyDescent="0.25">
      <c r="D2757" s="10"/>
    </row>
    <row r="2758" spans="4:4" customFormat="1" x14ac:dyDescent="0.25">
      <c r="D2758" s="10"/>
    </row>
    <row r="2759" spans="4:4" customFormat="1" x14ac:dyDescent="0.25">
      <c r="D2759" s="10"/>
    </row>
    <row r="2760" spans="4:4" customFormat="1" x14ac:dyDescent="0.25">
      <c r="D2760" s="10"/>
    </row>
    <row r="2761" spans="4:4" customFormat="1" x14ac:dyDescent="0.25">
      <c r="D2761" s="10"/>
    </row>
    <row r="2762" spans="4:4" customFormat="1" x14ac:dyDescent="0.25">
      <c r="D2762" s="10"/>
    </row>
    <row r="2763" spans="4:4" customFormat="1" x14ac:dyDescent="0.25">
      <c r="D2763" s="10"/>
    </row>
    <row r="2764" spans="4:4" customFormat="1" x14ac:dyDescent="0.25">
      <c r="D2764" s="10"/>
    </row>
    <row r="2765" spans="4:4" customFormat="1" x14ac:dyDescent="0.25">
      <c r="D2765" s="10"/>
    </row>
    <row r="2766" spans="4:4" customFormat="1" x14ac:dyDescent="0.25">
      <c r="D2766" s="10"/>
    </row>
    <row r="2767" spans="4:4" customFormat="1" x14ac:dyDescent="0.25">
      <c r="D2767" s="10"/>
    </row>
    <row r="2768" spans="4:4" customFormat="1" x14ac:dyDescent="0.25">
      <c r="D2768" s="10"/>
    </row>
    <row r="2769" spans="4:4" customFormat="1" x14ac:dyDescent="0.25">
      <c r="D2769" s="10"/>
    </row>
    <row r="2770" spans="4:4" customFormat="1" x14ac:dyDescent="0.25">
      <c r="D2770" s="10"/>
    </row>
    <row r="2771" spans="4:4" customFormat="1" x14ac:dyDescent="0.25">
      <c r="D2771" s="10"/>
    </row>
    <row r="2772" spans="4:4" customFormat="1" x14ac:dyDescent="0.25">
      <c r="D2772" s="10"/>
    </row>
    <row r="2773" spans="4:4" customFormat="1" x14ac:dyDescent="0.25">
      <c r="D2773" s="10"/>
    </row>
    <row r="2774" spans="4:4" customFormat="1" x14ac:dyDescent="0.25">
      <c r="D2774" s="10"/>
    </row>
    <row r="2775" spans="4:4" customFormat="1" x14ac:dyDescent="0.25">
      <c r="D2775" s="10"/>
    </row>
    <row r="2776" spans="4:4" customFormat="1" x14ac:dyDescent="0.25">
      <c r="D2776" s="10"/>
    </row>
    <row r="2777" spans="4:4" customFormat="1" x14ac:dyDescent="0.25">
      <c r="D2777" s="10"/>
    </row>
    <row r="2778" spans="4:4" customFormat="1" x14ac:dyDescent="0.25">
      <c r="D2778" s="10"/>
    </row>
    <row r="2779" spans="4:4" customFormat="1" x14ac:dyDescent="0.25">
      <c r="D2779" s="10"/>
    </row>
    <row r="2780" spans="4:4" customFormat="1" x14ac:dyDescent="0.25">
      <c r="D2780" s="10"/>
    </row>
    <row r="2781" spans="4:4" customFormat="1" x14ac:dyDescent="0.25">
      <c r="D2781" s="10"/>
    </row>
    <row r="2782" spans="4:4" customFormat="1" x14ac:dyDescent="0.25">
      <c r="D2782" s="10"/>
    </row>
    <row r="2783" spans="4:4" customFormat="1" x14ac:dyDescent="0.25">
      <c r="D2783" s="10"/>
    </row>
    <row r="2784" spans="4:4" customFormat="1" x14ac:dyDescent="0.25">
      <c r="D2784" s="10"/>
    </row>
    <row r="2785" spans="4:4" customFormat="1" x14ac:dyDescent="0.25">
      <c r="D2785" s="10"/>
    </row>
    <row r="2786" spans="4:4" customFormat="1" x14ac:dyDescent="0.25">
      <c r="D2786" s="10"/>
    </row>
    <row r="2787" spans="4:4" customFormat="1" x14ac:dyDescent="0.25">
      <c r="D2787" s="10"/>
    </row>
    <row r="2788" spans="4:4" customFormat="1" x14ac:dyDescent="0.25">
      <c r="D2788" s="10"/>
    </row>
    <row r="2789" spans="4:4" customFormat="1" x14ac:dyDescent="0.25">
      <c r="D2789" s="10"/>
    </row>
    <row r="2790" spans="4:4" customFormat="1" x14ac:dyDescent="0.25">
      <c r="D2790" s="10"/>
    </row>
    <row r="2791" spans="4:4" customFormat="1" x14ac:dyDescent="0.25">
      <c r="D2791" s="10"/>
    </row>
    <row r="2792" spans="4:4" customFormat="1" x14ac:dyDescent="0.25">
      <c r="D2792" s="10"/>
    </row>
    <row r="2793" spans="4:4" customFormat="1" x14ac:dyDescent="0.25">
      <c r="D2793" s="10"/>
    </row>
    <row r="2794" spans="4:4" customFormat="1" x14ac:dyDescent="0.25">
      <c r="D2794" s="10"/>
    </row>
    <row r="2795" spans="4:4" customFormat="1" x14ac:dyDescent="0.25">
      <c r="D2795" s="10"/>
    </row>
    <row r="2796" spans="4:4" customFormat="1" x14ac:dyDescent="0.25">
      <c r="D2796" s="10"/>
    </row>
    <row r="2797" spans="4:4" customFormat="1" x14ac:dyDescent="0.25">
      <c r="D2797" s="10"/>
    </row>
    <row r="2798" spans="4:4" customFormat="1" x14ac:dyDescent="0.25">
      <c r="D2798" s="10"/>
    </row>
    <row r="2799" spans="4:4" customFormat="1" x14ac:dyDescent="0.25">
      <c r="D2799" s="10"/>
    </row>
    <row r="2800" spans="4:4" customFormat="1" x14ac:dyDescent="0.25">
      <c r="D2800" s="10"/>
    </row>
    <row r="2801" spans="4:4" customFormat="1" x14ac:dyDescent="0.25">
      <c r="D2801" s="10"/>
    </row>
    <row r="2802" spans="4:4" customFormat="1" x14ac:dyDescent="0.25">
      <c r="D2802" s="10"/>
    </row>
    <row r="2803" spans="4:4" customFormat="1" x14ac:dyDescent="0.25">
      <c r="D2803" s="10"/>
    </row>
    <row r="2804" spans="4:4" customFormat="1" x14ac:dyDescent="0.25">
      <c r="D2804" s="10"/>
    </row>
    <row r="2805" spans="4:4" customFormat="1" x14ac:dyDescent="0.25">
      <c r="D2805" s="10"/>
    </row>
    <row r="2806" spans="4:4" customFormat="1" x14ac:dyDescent="0.25">
      <c r="D2806" s="10"/>
    </row>
    <row r="2807" spans="4:4" customFormat="1" x14ac:dyDescent="0.25">
      <c r="D2807" s="10"/>
    </row>
    <row r="2808" spans="4:4" customFormat="1" x14ac:dyDescent="0.25">
      <c r="D2808" s="10"/>
    </row>
    <row r="2809" spans="4:4" customFormat="1" x14ac:dyDescent="0.25">
      <c r="D2809" s="10"/>
    </row>
    <row r="2810" spans="4:4" customFormat="1" x14ac:dyDescent="0.25">
      <c r="D2810" s="10"/>
    </row>
    <row r="2811" spans="4:4" customFormat="1" x14ac:dyDescent="0.25">
      <c r="D2811" s="10"/>
    </row>
    <row r="2812" spans="4:4" customFormat="1" x14ac:dyDescent="0.25">
      <c r="D2812" s="10"/>
    </row>
    <row r="2813" spans="4:4" customFormat="1" x14ac:dyDescent="0.25">
      <c r="D2813" s="10"/>
    </row>
    <row r="2814" spans="4:4" customFormat="1" x14ac:dyDescent="0.25">
      <c r="D2814" s="10"/>
    </row>
    <row r="2815" spans="4:4" customFormat="1" x14ac:dyDescent="0.25">
      <c r="D2815" s="10"/>
    </row>
    <row r="2816" spans="4:4" customFormat="1" x14ac:dyDescent="0.25">
      <c r="D2816" s="10"/>
    </row>
    <row r="2817" spans="4:4" customFormat="1" x14ac:dyDescent="0.25">
      <c r="D2817" s="10"/>
    </row>
    <row r="2818" spans="4:4" customFormat="1" x14ac:dyDescent="0.25">
      <c r="D2818" s="10"/>
    </row>
    <row r="2819" spans="4:4" customFormat="1" x14ac:dyDescent="0.25">
      <c r="D2819" s="10"/>
    </row>
    <row r="2820" spans="4:4" customFormat="1" x14ac:dyDescent="0.25">
      <c r="D2820" s="10"/>
    </row>
    <row r="2821" spans="4:4" customFormat="1" x14ac:dyDescent="0.25">
      <c r="D2821" s="10"/>
    </row>
    <row r="2822" spans="4:4" customFormat="1" x14ac:dyDescent="0.25">
      <c r="D2822" s="10"/>
    </row>
    <row r="2823" spans="4:4" customFormat="1" x14ac:dyDescent="0.25">
      <c r="D2823" s="10"/>
    </row>
    <row r="2824" spans="4:4" customFormat="1" x14ac:dyDescent="0.25">
      <c r="D2824" s="10"/>
    </row>
    <row r="2825" spans="4:4" customFormat="1" x14ac:dyDescent="0.25">
      <c r="D2825" s="10"/>
    </row>
    <row r="2826" spans="4:4" customFormat="1" x14ac:dyDescent="0.25">
      <c r="D2826" s="10"/>
    </row>
    <row r="2827" spans="4:4" customFormat="1" x14ac:dyDescent="0.25">
      <c r="D2827" s="10"/>
    </row>
    <row r="2828" spans="4:4" customFormat="1" x14ac:dyDescent="0.25">
      <c r="D2828" s="10"/>
    </row>
    <row r="2829" spans="4:4" customFormat="1" x14ac:dyDescent="0.25">
      <c r="D2829" s="10"/>
    </row>
    <row r="2830" spans="4:4" customFormat="1" x14ac:dyDescent="0.25">
      <c r="D2830" s="10"/>
    </row>
    <row r="2831" spans="4:4" customFormat="1" x14ac:dyDescent="0.25">
      <c r="D2831" s="10"/>
    </row>
    <row r="2832" spans="4:4" customFormat="1" x14ac:dyDescent="0.25">
      <c r="D2832" s="10"/>
    </row>
    <row r="2833" spans="4:4" customFormat="1" x14ac:dyDescent="0.25">
      <c r="D2833" s="10"/>
    </row>
    <row r="2834" spans="4:4" customFormat="1" x14ac:dyDescent="0.25">
      <c r="D2834" s="10"/>
    </row>
    <row r="2835" spans="4:4" customFormat="1" x14ac:dyDescent="0.25">
      <c r="D2835" s="10"/>
    </row>
    <row r="2836" spans="4:4" customFormat="1" x14ac:dyDescent="0.25">
      <c r="D2836" s="10"/>
    </row>
    <row r="2837" spans="4:4" customFormat="1" x14ac:dyDescent="0.25">
      <c r="D2837" s="10"/>
    </row>
    <row r="2838" spans="4:4" customFormat="1" x14ac:dyDescent="0.25">
      <c r="D2838" s="10"/>
    </row>
    <row r="2839" spans="4:4" customFormat="1" x14ac:dyDescent="0.25">
      <c r="D2839" s="10"/>
    </row>
    <row r="2840" spans="4:4" customFormat="1" x14ac:dyDescent="0.25">
      <c r="D2840" s="10"/>
    </row>
    <row r="2841" spans="4:4" customFormat="1" x14ac:dyDescent="0.25">
      <c r="D2841" s="10"/>
    </row>
    <row r="2842" spans="4:4" customFormat="1" x14ac:dyDescent="0.25">
      <c r="D2842" s="10"/>
    </row>
    <row r="2843" spans="4:4" customFormat="1" x14ac:dyDescent="0.25">
      <c r="D2843" s="10"/>
    </row>
    <row r="2844" spans="4:4" customFormat="1" x14ac:dyDescent="0.25">
      <c r="D2844" s="10"/>
    </row>
    <row r="2845" spans="4:4" customFormat="1" x14ac:dyDescent="0.25">
      <c r="D2845" s="10"/>
    </row>
    <row r="2846" spans="4:4" customFormat="1" x14ac:dyDescent="0.25">
      <c r="D2846" s="10"/>
    </row>
    <row r="2847" spans="4:4" customFormat="1" x14ac:dyDescent="0.25">
      <c r="D2847" s="10"/>
    </row>
    <row r="2848" spans="4:4" customFormat="1" x14ac:dyDescent="0.25">
      <c r="D2848" s="10"/>
    </row>
    <row r="2849" spans="4:4" customFormat="1" x14ac:dyDescent="0.25">
      <c r="D2849" s="10"/>
    </row>
    <row r="2850" spans="4:4" customFormat="1" x14ac:dyDescent="0.25">
      <c r="D2850" s="10"/>
    </row>
    <row r="2851" spans="4:4" customFormat="1" x14ac:dyDescent="0.25">
      <c r="D2851" s="10"/>
    </row>
    <row r="2852" spans="4:4" customFormat="1" x14ac:dyDescent="0.25">
      <c r="D2852" s="10"/>
    </row>
    <row r="2853" spans="4:4" customFormat="1" x14ac:dyDescent="0.25">
      <c r="D2853" s="10"/>
    </row>
    <row r="2854" spans="4:4" customFormat="1" x14ac:dyDescent="0.25">
      <c r="D2854" s="10"/>
    </row>
    <row r="2855" spans="4:4" customFormat="1" x14ac:dyDescent="0.25">
      <c r="D2855" s="10"/>
    </row>
    <row r="2856" spans="4:4" customFormat="1" x14ac:dyDescent="0.25">
      <c r="D2856" s="10"/>
    </row>
    <row r="2857" spans="4:4" customFormat="1" x14ac:dyDescent="0.25">
      <c r="D2857" s="10"/>
    </row>
    <row r="2858" spans="4:4" customFormat="1" x14ac:dyDescent="0.25">
      <c r="D2858" s="10"/>
    </row>
    <row r="2859" spans="4:4" customFormat="1" x14ac:dyDescent="0.25">
      <c r="D2859" s="10"/>
    </row>
    <row r="2860" spans="4:4" customFormat="1" x14ac:dyDescent="0.25">
      <c r="D2860" s="10"/>
    </row>
    <row r="2861" spans="4:4" customFormat="1" x14ac:dyDescent="0.25">
      <c r="D2861" s="10"/>
    </row>
    <row r="2862" spans="4:4" customFormat="1" x14ac:dyDescent="0.25">
      <c r="D2862" s="10"/>
    </row>
    <row r="2863" spans="4:4" customFormat="1" x14ac:dyDescent="0.25">
      <c r="D2863" s="10"/>
    </row>
    <row r="2864" spans="4:4" customFormat="1" x14ac:dyDescent="0.25">
      <c r="D2864" s="10"/>
    </row>
    <row r="2865" spans="4:4" customFormat="1" x14ac:dyDescent="0.25">
      <c r="D2865" s="10"/>
    </row>
    <row r="2866" spans="4:4" customFormat="1" x14ac:dyDescent="0.25">
      <c r="D2866" s="10"/>
    </row>
    <row r="2867" spans="4:4" customFormat="1" x14ac:dyDescent="0.25">
      <c r="D2867" s="10"/>
    </row>
    <row r="2868" spans="4:4" customFormat="1" x14ac:dyDescent="0.25">
      <c r="D2868" s="10"/>
    </row>
    <row r="2869" spans="4:4" customFormat="1" x14ac:dyDescent="0.25">
      <c r="D2869" s="10"/>
    </row>
    <row r="2870" spans="4:4" customFormat="1" x14ac:dyDescent="0.25">
      <c r="D2870" s="10"/>
    </row>
    <row r="2871" spans="4:4" customFormat="1" x14ac:dyDescent="0.25">
      <c r="D2871" s="10"/>
    </row>
    <row r="2872" spans="4:4" customFormat="1" x14ac:dyDescent="0.25">
      <c r="D2872" s="10"/>
    </row>
    <row r="2873" spans="4:4" customFormat="1" x14ac:dyDescent="0.25">
      <c r="D2873" s="10"/>
    </row>
    <row r="2874" spans="4:4" customFormat="1" x14ac:dyDescent="0.25">
      <c r="D2874" s="10"/>
    </row>
    <row r="2875" spans="4:4" customFormat="1" x14ac:dyDescent="0.25">
      <c r="D2875" s="10"/>
    </row>
    <row r="2876" spans="4:4" customFormat="1" x14ac:dyDescent="0.25">
      <c r="D2876" s="10"/>
    </row>
    <row r="2877" spans="4:4" customFormat="1" x14ac:dyDescent="0.25">
      <c r="D2877" s="10"/>
    </row>
    <row r="2878" spans="4:4" customFormat="1" x14ac:dyDescent="0.25">
      <c r="D2878" s="10"/>
    </row>
    <row r="2879" spans="4:4" customFormat="1" x14ac:dyDescent="0.25">
      <c r="D2879" s="10"/>
    </row>
    <row r="2880" spans="4:4" customFormat="1" x14ac:dyDescent="0.25">
      <c r="D2880" s="10"/>
    </row>
    <row r="2881" spans="4:4" customFormat="1" x14ac:dyDescent="0.25">
      <c r="D2881" s="10"/>
    </row>
    <row r="2882" spans="4:4" customFormat="1" x14ac:dyDescent="0.25">
      <c r="D2882" s="10"/>
    </row>
    <row r="2883" spans="4:4" customFormat="1" x14ac:dyDescent="0.25">
      <c r="D2883" s="10"/>
    </row>
    <row r="2884" spans="4:4" customFormat="1" x14ac:dyDescent="0.25">
      <c r="D2884" s="10"/>
    </row>
    <row r="2885" spans="4:4" customFormat="1" x14ac:dyDescent="0.25">
      <c r="D2885" s="10"/>
    </row>
    <row r="2886" spans="4:4" customFormat="1" x14ac:dyDescent="0.25">
      <c r="D2886" s="10"/>
    </row>
    <row r="2887" spans="4:4" customFormat="1" x14ac:dyDescent="0.25">
      <c r="D2887" s="10"/>
    </row>
    <row r="2888" spans="4:4" customFormat="1" x14ac:dyDescent="0.25">
      <c r="D2888" s="10"/>
    </row>
    <row r="2889" spans="4:4" customFormat="1" x14ac:dyDescent="0.25">
      <c r="D2889" s="10"/>
    </row>
    <row r="2890" spans="4:4" customFormat="1" x14ac:dyDescent="0.25">
      <c r="D2890" s="10"/>
    </row>
    <row r="2891" spans="4:4" customFormat="1" x14ac:dyDescent="0.25">
      <c r="D2891" s="10"/>
    </row>
    <row r="2892" spans="4:4" customFormat="1" x14ac:dyDescent="0.25">
      <c r="D2892" s="10"/>
    </row>
    <row r="2893" spans="4:4" customFormat="1" x14ac:dyDescent="0.25">
      <c r="D2893" s="10"/>
    </row>
    <row r="2894" spans="4:4" customFormat="1" x14ac:dyDescent="0.25">
      <c r="D2894" s="10"/>
    </row>
    <row r="2895" spans="4:4" customFormat="1" x14ac:dyDescent="0.25">
      <c r="D2895" s="10"/>
    </row>
    <row r="2896" spans="4:4" customFormat="1" x14ac:dyDescent="0.25">
      <c r="D2896" s="10"/>
    </row>
    <row r="2897" spans="4:4" customFormat="1" x14ac:dyDescent="0.25">
      <c r="D2897" s="10"/>
    </row>
    <row r="2898" spans="4:4" customFormat="1" x14ac:dyDescent="0.25">
      <c r="D2898" s="10"/>
    </row>
    <row r="2899" spans="4:4" customFormat="1" x14ac:dyDescent="0.25">
      <c r="D2899" s="10"/>
    </row>
    <row r="2900" spans="4:4" customFormat="1" x14ac:dyDescent="0.25">
      <c r="D2900" s="10"/>
    </row>
    <row r="2901" spans="4:4" customFormat="1" x14ac:dyDescent="0.25">
      <c r="D2901" s="10"/>
    </row>
    <row r="2902" spans="4:4" customFormat="1" x14ac:dyDescent="0.25">
      <c r="D2902" s="10"/>
    </row>
    <row r="2903" spans="4:4" customFormat="1" x14ac:dyDescent="0.25">
      <c r="D2903" s="10"/>
    </row>
    <row r="2904" spans="4:4" customFormat="1" x14ac:dyDescent="0.25">
      <c r="D2904" s="10"/>
    </row>
    <row r="2905" spans="4:4" customFormat="1" x14ac:dyDescent="0.25">
      <c r="D2905" s="10"/>
    </row>
    <row r="2906" spans="4:4" customFormat="1" x14ac:dyDescent="0.25">
      <c r="D2906" s="10"/>
    </row>
    <row r="2907" spans="4:4" customFormat="1" x14ac:dyDescent="0.25">
      <c r="D2907" s="10"/>
    </row>
    <row r="2908" spans="4:4" customFormat="1" x14ac:dyDescent="0.25">
      <c r="D2908" s="10"/>
    </row>
    <row r="2909" spans="4:4" customFormat="1" x14ac:dyDescent="0.25">
      <c r="D2909" s="10"/>
    </row>
    <row r="2910" spans="4:4" customFormat="1" x14ac:dyDescent="0.25">
      <c r="D2910" s="10"/>
    </row>
    <row r="2911" spans="4:4" customFormat="1" x14ac:dyDescent="0.25">
      <c r="D2911" s="10"/>
    </row>
    <row r="2912" spans="4:4" customFormat="1" x14ac:dyDescent="0.25">
      <c r="D2912" s="10"/>
    </row>
    <row r="2913" spans="4:4" customFormat="1" x14ac:dyDescent="0.25">
      <c r="D2913" s="10"/>
    </row>
    <row r="2914" spans="4:4" customFormat="1" x14ac:dyDescent="0.25">
      <c r="D2914" s="10"/>
    </row>
    <row r="2915" spans="4:4" customFormat="1" x14ac:dyDescent="0.25">
      <c r="D2915" s="10"/>
    </row>
    <row r="2916" spans="4:4" customFormat="1" x14ac:dyDescent="0.25">
      <c r="D2916" s="10"/>
    </row>
    <row r="2917" spans="4:4" customFormat="1" x14ac:dyDescent="0.25">
      <c r="D2917" s="10"/>
    </row>
    <row r="2918" spans="4:4" customFormat="1" x14ac:dyDescent="0.25">
      <c r="D2918" s="10"/>
    </row>
    <row r="2919" spans="4:4" customFormat="1" x14ac:dyDescent="0.25">
      <c r="D2919" s="10"/>
    </row>
    <row r="2920" spans="4:4" customFormat="1" x14ac:dyDescent="0.25">
      <c r="D2920" s="10"/>
    </row>
    <row r="2921" spans="4:4" customFormat="1" x14ac:dyDescent="0.25">
      <c r="D2921" s="10"/>
    </row>
    <row r="2922" spans="4:4" customFormat="1" x14ac:dyDescent="0.25">
      <c r="D2922" s="10"/>
    </row>
    <row r="2923" spans="4:4" customFormat="1" x14ac:dyDescent="0.25">
      <c r="D2923" s="10"/>
    </row>
    <row r="2924" spans="4:4" customFormat="1" x14ac:dyDescent="0.25">
      <c r="D2924" s="10"/>
    </row>
    <row r="2925" spans="4:4" customFormat="1" x14ac:dyDescent="0.25">
      <c r="D2925" s="10"/>
    </row>
    <row r="2926" spans="4:4" customFormat="1" x14ac:dyDescent="0.25">
      <c r="D2926" s="10"/>
    </row>
    <row r="2927" spans="4:4" customFormat="1" x14ac:dyDescent="0.25">
      <c r="D2927" s="10"/>
    </row>
    <row r="2928" spans="4:4" customFormat="1" x14ac:dyDescent="0.25">
      <c r="D2928" s="10"/>
    </row>
    <row r="2929" spans="4:4" customFormat="1" x14ac:dyDescent="0.25">
      <c r="D2929" s="10"/>
    </row>
    <row r="2930" spans="4:4" customFormat="1" x14ac:dyDescent="0.25">
      <c r="D2930" s="10"/>
    </row>
    <row r="2931" spans="4:4" customFormat="1" x14ac:dyDescent="0.25">
      <c r="D2931" s="10"/>
    </row>
    <row r="2932" spans="4:4" customFormat="1" x14ac:dyDescent="0.25">
      <c r="D2932" s="10"/>
    </row>
    <row r="2933" spans="4:4" customFormat="1" x14ac:dyDescent="0.25">
      <c r="D2933" s="10"/>
    </row>
    <row r="2934" spans="4:4" customFormat="1" x14ac:dyDescent="0.25">
      <c r="D2934" s="10"/>
    </row>
    <row r="2935" spans="4:4" customFormat="1" x14ac:dyDescent="0.25">
      <c r="D2935" s="10"/>
    </row>
    <row r="2936" spans="4:4" customFormat="1" x14ac:dyDescent="0.25">
      <c r="D2936" s="10"/>
    </row>
    <row r="2937" spans="4:4" customFormat="1" x14ac:dyDescent="0.25">
      <c r="D2937" s="10"/>
    </row>
    <row r="2938" spans="4:4" customFormat="1" x14ac:dyDescent="0.25">
      <c r="D2938" s="10"/>
    </row>
    <row r="2939" spans="4:4" customFormat="1" x14ac:dyDescent="0.25">
      <c r="D2939" s="10"/>
    </row>
    <row r="2940" spans="4:4" customFormat="1" x14ac:dyDescent="0.25">
      <c r="D2940" s="10"/>
    </row>
    <row r="2941" spans="4:4" customFormat="1" x14ac:dyDescent="0.25">
      <c r="D2941" s="10"/>
    </row>
    <row r="2942" spans="4:4" customFormat="1" x14ac:dyDescent="0.25">
      <c r="D2942" s="10"/>
    </row>
    <row r="2943" spans="4:4" customFormat="1" x14ac:dyDescent="0.25">
      <c r="D2943" s="10"/>
    </row>
    <row r="2944" spans="4:4" customFormat="1" x14ac:dyDescent="0.25">
      <c r="D2944" s="10"/>
    </row>
    <row r="2945" spans="4:4" customFormat="1" x14ac:dyDescent="0.25">
      <c r="D2945" s="10"/>
    </row>
    <row r="2946" spans="4:4" customFormat="1" x14ac:dyDescent="0.25">
      <c r="D2946" s="10"/>
    </row>
    <row r="2947" spans="4:4" customFormat="1" x14ac:dyDescent="0.25">
      <c r="D2947" s="10"/>
    </row>
    <row r="2948" spans="4:4" customFormat="1" x14ac:dyDescent="0.25">
      <c r="D2948" s="10"/>
    </row>
    <row r="2949" spans="4:4" customFormat="1" x14ac:dyDescent="0.25">
      <c r="D2949" s="10"/>
    </row>
    <row r="2950" spans="4:4" customFormat="1" x14ac:dyDescent="0.25">
      <c r="D2950" s="10"/>
    </row>
    <row r="2951" spans="4:4" customFormat="1" x14ac:dyDescent="0.25">
      <c r="D2951" s="10"/>
    </row>
    <row r="2952" spans="4:4" customFormat="1" x14ac:dyDescent="0.25">
      <c r="D2952" s="10"/>
    </row>
    <row r="2953" spans="4:4" customFormat="1" x14ac:dyDescent="0.25">
      <c r="D2953" s="10"/>
    </row>
    <row r="2954" spans="4:4" customFormat="1" x14ac:dyDescent="0.25">
      <c r="D2954" s="10"/>
    </row>
    <row r="2955" spans="4:4" customFormat="1" x14ac:dyDescent="0.25">
      <c r="D2955" s="10"/>
    </row>
    <row r="2956" spans="4:4" customFormat="1" x14ac:dyDescent="0.25">
      <c r="D2956" s="10"/>
    </row>
    <row r="2957" spans="4:4" customFormat="1" x14ac:dyDescent="0.25">
      <c r="D2957" s="10"/>
    </row>
    <row r="2958" spans="4:4" customFormat="1" x14ac:dyDescent="0.25">
      <c r="D2958" s="10"/>
    </row>
    <row r="2959" spans="4:4" customFormat="1" x14ac:dyDescent="0.25">
      <c r="D2959" s="10"/>
    </row>
    <row r="2960" spans="4:4" customFormat="1" x14ac:dyDescent="0.25">
      <c r="D2960" s="10"/>
    </row>
    <row r="2961" spans="4:4" customFormat="1" x14ac:dyDescent="0.25">
      <c r="D2961" s="10"/>
    </row>
    <row r="2962" spans="4:4" customFormat="1" x14ac:dyDescent="0.25">
      <c r="D2962" s="10"/>
    </row>
    <row r="2963" spans="4:4" customFormat="1" x14ac:dyDescent="0.25">
      <c r="D2963" s="10"/>
    </row>
    <row r="2964" spans="4:4" customFormat="1" x14ac:dyDescent="0.25">
      <c r="D2964" s="10"/>
    </row>
    <row r="2965" spans="4:4" customFormat="1" x14ac:dyDescent="0.25">
      <c r="D2965" s="10"/>
    </row>
    <row r="2966" spans="4:4" customFormat="1" x14ac:dyDescent="0.25">
      <c r="D2966" s="10"/>
    </row>
    <row r="2967" spans="4:4" customFormat="1" x14ac:dyDescent="0.25">
      <c r="D2967" s="10"/>
    </row>
    <row r="2968" spans="4:4" customFormat="1" x14ac:dyDescent="0.25">
      <c r="D2968" s="10"/>
    </row>
    <row r="2969" spans="4:4" customFormat="1" x14ac:dyDescent="0.25">
      <c r="D2969" s="10"/>
    </row>
    <row r="2970" spans="4:4" customFormat="1" x14ac:dyDescent="0.25">
      <c r="D2970" s="10"/>
    </row>
    <row r="2971" spans="4:4" customFormat="1" x14ac:dyDescent="0.25">
      <c r="D2971" s="10"/>
    </row>
    <row r="2972" spans="4:4" customFormat="1" x14ac:dyDescent="0.25">
      <c r="D2972" s="10"/>
    </row>
    <row r="2973" spans="4:4" customFormat="1" x14ac:dyDescent="0.25">
      <c r="D2973" s="10"/>
    </row>
    <row r="2974" spans="4:4" customFormat="1" x14ac:dyDescent="0.25">
      <c r="D2974" s="10"/>
    </row>
    <row r="2975" spans="4:4" customFormat="1" x14ac:dyDescent="0.25">
      <c r="D2975" s="10"/>
    </row>
    <row r="2976" spans="4:4" customFormat="1" x14ac:dyDescent="0.25">
      <c r="D2976" s="10"/>
    </row>
    <row r="2977" spans="4:4" customFormat="1" x14ac:dyDescent="0.25">
      <c r="D2977" s="10"/>
    </row>
    <row r="2978" spans="4:4" customFormat="1" x14ac:dyDescent="0.25">
      <c r="D2978" s="10"/>
    </row>
    <row r="2979" spans="4:4" customFormat="1" x14ac:dyDescent="0.25">
      <c r="D2979" s="10"/>
    </row>
    <row r="2980" spans="4:4" customFormat="1" x14ac:dyDescent="0.25">
      <c r="D2980" s="10"/>
    </row>
    <row r="2981" spans="4:4" customFormat="1" x14ac:dyDescent="0.25">
      <c r="D2981" s="10"/>
    </row>
    <row r="2982" spans="4:4" customFormat="1" x14ac:dyDescent="0.25">
      <c r="D2982" s="10"/>
    </row>
    <row r="2983" spans="4:4" customFormat="1" x14ac:dyDescent="0.25">
      <c r="D2983" s="10"/>
    </row>
    <row r="2984" spans="4:4" customFormat="1" x14ac:dyDescent="0.25">
      <c r="D2984" s="10"/>
    </row>
    <row r="2985" spans="4:4" customFormat="1" x14ac:dyDescent="0.25">
      <c r="D2985" s="10"/>
    </row>
    <row r="2986" spans="4:4" customFormat="1" x14ac:dyDescent="0.25">
      <c r="D2986" s="10"/>
    </row>
    <row r="2987" spans="4:4" customFormat="1" x14ac:dyDescent="0.25">
      <c r="D2987" s="10"/>
    </row>
    <row r="2988" spans="4:4" customFormat="1" x14ac:dyDescent="0.25">
      <c r="D2988" s="10"/>
    </row>
    <row r="2989" spans="4:4" customFormat="1" x14ac:dyDescent="0.25">
      <c r="D2989" s="10"/>
    </row>
    <row r="2990" spans="4:4" customFormat="1" x14ac:dyDescent="0.25">
      <c r="D2990" s="10"/>
    </row>
    <row r="2991" spans="4:4" customFormat="1" x14ac:dyDescent="0.25">
      <c r="D2991" s="10"/>
    </row>
    <row r="2992" spans="4:4" customFormat="1" x14ac:dyDescent="0.25">
      <c r="D2992" s="10"/>
    </row>
    <row r="2993" spans="4:4" customFormat="1" x14ac:dyDescent="0.25">
      <c r="D2993" s="10"/>
    </row>
    <row r="2994" spans="4:4" customFormat="1" x14ac:dyDescent="0.25">
      <c r="D2994" s="10"/>
    </row>
    <row r="2995" spans="4:4" customFormat="1" x14ac:dyDescent="0.25">
      <c r="D2995" s="10"/>
    </row>
    <row r="2996" spans="4:4" customFormat="1" x14ac:dyDescent="0.25">
      <c r="D2996" s="10"/>
    </row>
    <row r="2997" spans="4:4" customFormat="1" x14ac:dyDescent="0.25">
      <c r="D2997" s="10"/>
    </row>
    <row r="2998" spans="4:4" customFormat="1" x14ac:dyDescent="0.25">
      <c r="D2998" s="10"/>
    </row>
    <row r="2999" spans="4:4" customFormat="1" x14ac:dyDescent="0.25">
      <c r="D2999" s="10"/>
    </row>
    <row r="3000" spans="4:4" customFormat="1" x14ac:dyDescent="0.25">
      <c r="D3000" s="10"/>
    </row>
    <row r="3001" spans="4:4" customFormat="1" x14ac:dyDescent="0.25">
      <c r="D3001" s="10"/>
    </row>
    <row r="3002" spans="4:4" customFormat="1" x14ac:dyDescent="0.25">
      <c r="D3002" s="10"/>
    </row>
    <row r="3003" spans="4:4" customFormat="1" x14ac:dyDescent="0.25">
      <c r="D3003" s="10"/>
    </row>
    <row r="3004" spans="4:4" customFormat="1" x14ac:dyDescent="0.25">
      <c r="D3004" s="10"/>
    </row>
    <row r="3005" spans="4:4" customFormat="1" x14ac:dyDescent="0.25">
      <c r="D3005" s="10"/>
    </row>
    <row r="3006" spans="4:4" customFormat="1" x14ac:dyDescent="0.25">
      <c r="D3006" s="10"/>
    </row>
    <row r="3007" spans="4:4" customFormat="1" x14ac:dyDescent="0.25">
      <c r="D3007" s="10"/>
    </row>
    <row r="3008" spans="4:4" customFormat="1" x14ac:dyDescent="0.25">
      <c r="D3008" s="10"/>
    </row>
    <row r="3009" spans="4:4" customFormat="1" x14ac:dyDescent="0.25">
      <c r="D3009" s="10"/>
    </row>
    <row r="3010" spans="4:4" customFormat="1" x14ac:dyDescent="0.25">
      <c r="D3010" s="10"/>
    </row>
    <row r="3011" spans="4:4" customFormat="1" x14ac:dyDescent="0.25">
      <c r="D3011" s="10"/>
    </row>
    <row r="3012" spans="4:4" customFormat="1" x14ac:dyDescent="0.25">
      <c r="D3012" s="10"/>
    </row>
    <row r="3013" spans="4:4" customFormat="1" x14ac:dyDescent="0.25">
      <c r="D3013" s="10"/>
    </row>
    <row r="3014" spans="4:4" customFormat="1" x14ac:dyDescent="0.25">
      <c r="D3014" s="10"/>
    </row>
    <row r="3015" spans="4:4" customFormat="1" x14ac:dyDescent="0.25">
      <c r="D3015" s="10"/>
    </row>
    <row r="3016" spans="4:4" customFormat="1" x14ac:dyDescent="0.25">
      <c r="D3016" s="10"/>
    </row>
    <row r="3017" spans="4:4" customFormat="1" x14ac:dyDescent="0.25">
      <c r="D3017" s="10"/>
    </row>
    <row r="3018" spans="4:4" customFormat="1" x14ac:dyDescent="0.25">
      <c r="D3018" s="10"/>
    </row>
    <row r="3019" spans="4:4" customFormat="1" x14ac:dyDescent="0.25">
      <c r="D3019" s="10"/>
    </row>
    <row r="3020" spans="4:4" customFormat="1" x14ac:dyDescent="0.25">
      <c r="D3020" s="10"/>
    </row>
    <row r="3021" spans="4:4" customFormat="1" x14ac:dyDescent="0.25">
      <c r="D3021" s="10"/>
    </row>
    <row r="3022" spans="4:4" customFormat="1" x14ac:dyDescent="0.25">
      <c r="D3022" s="10"/>
    </row>
    <row r="3023" spans="4:4" customFormat="1" x14ac:dyDescent="0.25">
      <c r="D3023" s="10"/>
    </row>
    <row r="3024" spans="4:4" customFormat="1" x14ac:dyDescent="0.25">
      <c r="D3024" s="10"/>
    </row>
    <row r="3025" spans="4:4" customFormat="1" x14ac:dyDescent="0.25">
      <c r="D3025" s="10"/>
    </row>
    <row r="3026" spans="4:4" customFormat="1" x14ac:dyDescent="0.25">
      <c r="D3026" s="10"/>
    </row>
    <row r="3027" spans="4:4" customFormat="1" x14ac:dyDescent="0.25">
      <c r="D3027" s="10"/>
    </row>
    <row r="3028" spans="4:4" customFormat="1" x14ac:dyDescent="0.25">
      <c r="D3028" s="10"/>
    </row>
    <row r="3029" spans="4:4" customFormat="1" x14ac:dyDescent="0.25">
      <c r="D3029" s="10"/>
    </row>
    <row r="3030" spans="4:4" customFormat="1" x14ac:dyDescent="0.25">
      <c r="D3030" s="10"/>
    </row>
    <row r="3031" spans="4:4" customFormat="1" x14ac:dyDescent="0.25">
      <c r="D3031" s="10"/>
    </row>
    <row r="3032" spans="4:4" customFormat="1" x14ac:dyDescent="0.25">
      <c r="D3032" s="10"/>
    </row>
    <row r="3033" spans="4:4" customFormat="1" x14ac:dyDescent="0.25">
      <c r="D3033" s="10"/>
    </row>
    <row r="3034" spans="4:4" customFormat="1" x14ac:dyDescent="0.25">
      <c r="D3034" s="10"/>
    </row>
    <row r="3035" spans="4:4" customFormat="1" x14ac:dyDescent="0.25">
      <c r="D3035" s="10"/>
    </row>
    <row r="3036" spans="4:4" customFormat="1" x14ac:dyDescent="0.25">
      <c r="D3036" s="10"/>
    </row>
    <row r="3037" spans="4:4" customFormat="1" x14ac:dyDescent="0.25">
      <c r="D3037" s="10"/>
    </row>
    <row r="3038" spans="4:4" customFormat="1" x14ac:dyDescent="0.25">
      <c r="D3038" s="10"/>
    </row>
    <row r="3039" spans="4:4" customFormat="1" x14ac:dyDescent="0.25">
      <c r="D3039" s="10"/>
    </row>
    <row r="3040" spans="4:4" customFormat="1" x14ac:dyDescent="0.25">
      <c r="D3040" s="10"/>
    </row>
    <row r="3041" spans="4:4" customFormat="1" x14ac:dyDescent="0.25">
      <c r="D3041" s="10"/>
    </row>
    <row r="3042" spans="4:4" customFormat="1" x14ac:dyDescent="0.25">
      <c r="D3042" s="10"/>
    </row>
    <row r="3043" spans="4:4" customFormat="1" x14ac:dyDescent="0.25">
      <c r="D3043" s="10"/>
    </row>
    <row r="3044" spans="4:4" customFormat="1" x14ac:dyDescent="0.25">
      <c r="D3044" s="10"/>
    </row>
    <row r="3045" spans="4:4" customFormat="1" x14ac:dyDescent="0.25">
      <c r="D3045" s="10"/>
    </row>
    <row r="3046" spans="4:4" customFormat="1" x14ac:dyDescent="0.25">
      <c r="D3046" s="10"/>
    </row>
    <row r="3047" spans="4:4" customFormat="1" x14ac:dyDescent="0.25">
      <c r="D3047" s="10"/>
    </row>
    <row r="3048" spans="4:4" customFormat="1" x14ac:dyDescent="0.25">
      <c r="D3048" s="10"/>
    </row>
    <row r="3049" spans="4:4" customFormat="1" x14ac:dyDescent="0.25">
      <c r="D3049" s="10"/>
    </row>
    <row r="3050" spans="4:4" customFormat="1" x14ac:dyDescent="0.25">
      <c r="D3050" s="10"/>
    </row>
    <row r="3051" spans="4:4" customFormat="1" x14ac:dyDescent="0.25">
      <c r="D3051" s="10"/>
    </row>
    <row r="3052" spans="4:4" customFormat="1" x14ac:dyDescent="0.25">
      <c r="D3052" s="10"/>
    </row>
    <row r="3053" spans="4:4" customFormat="1" x14ac:dyDescent="0.25">
      <c r="D3053" s="10"/>
    </row>
    <row r="3054" spans="4:4" customFormat="1" x14ac:dyDescent="0.25">
      <c r="D3054" s="10"/>
    </row>
    <row r="3055" spans="4:4" customFormat="1" x14ac:dyDescent="0.25">
      <c r="D3055" s="10"/>
    </row>
    <row r="3056" spans="4:4" customFormat="1" x14ac:dyDescent="0.25">
      <c r="D3056" s="10"/>
    </row>
    <row r="3057" spans="4:4" customFormat="1" x14ac:dyDescent="0.25">
      <c r="D3057" s="10"/>
    </row>
    <row r="3058" spans="4:4" customFormat="1" x14ac:dyDescent="0.25">
      <c r="D3058" s="10"/>
    </row>
    <row r="3059" spans="4:4" customFormat="1" x14ac:dyDescent="0.25">
      <c r="D3059" s="10"/>
    </row>
    <row r="3060" spans="4:4" customFormat="1" x14ac:dyDescent="0.25">
      <c r="D3060" s="10"/>
    </row>
    <row r="3061" spans="4:4" customFormat="1" x14ac:dyDescent="0.25">
      <c r="D3061" s="10"/>
    </row>
    <row r="3062" spans="4:4" customFormat="1" x14ac:dyDescent="0.25">
      <c r="D3062" s="10"/>
    </row>
    <row r="3063" spans="4:4" customFormat="1" x14ac:dyDescent="0.25">
      <c r="D3063" s="10"/>
    </row>
    <row r="3064" spans="4:4" customFormat="1" x14ac:dyDescent="0.25">
      <c r="D3064" s="10"/>
    </row>
    <row r="3065" spans="4:4" customFormat="1" x14ac:dyDescent="0.25">
      <c r="D3065" s="10"/>
    </row>
    <row r="3066" spans="4:4" customFormat="1" x14ac:dyDescent="0.25">
      <c r="D3066" s="10"/>
    </row>
    <row r="3067" spans="4:4" customFormat="1" x14ac:dyDescent="0.25">
      <c r="D3067" s="10"/>
    </row>
    <row r="3068" spans="4:4" customFormat="1" x14ac:dyDescent="0.25">
      <c r="D3068" s="10"/>
    </row>
    <row r="3069" spans="4:4" customFormat="1" x14ac:dyDescent="0.25">
      <c r="D3069" s="10"/>
    </row>
    <row r="3070" spans="4:4" customFormat="1" x14ac:dyDescent="0.25">
      <c r="D3070" s="10"/>
    </row>
    <row r="3071" spans="4:4" customFormat="1" x14ac:dyDescent="0.25">
      <c r="D3071" s="10"/>
    </row>
    <row r="3072" spans="4:4" customFormat="1" x14ac:dyDescent="0.25">
      <c r="D3072" s="10"/>
    </row>
    <row r="3073" spans="4:4" customFormat="1" x14ac:dyDescent="0.25">
      <c r="D3073" s="10"/>
    </row>
    <row r="3074" spans="4:4" customFormat="1" x14ac:dyDescent="0.25">
      <c r="D3074" s="10"/>
    </row>
    <row r="3075" spans="4:4" customFormat="1" x14ac:dyDescent="0.25">
      <c r="D3075" s="10"/>
    </row>
    <row r="3076" spans="4:4" customFormat="1" x14ac:dyDescent="0.25">
      <c r="D3076" s="10"/>
    </row>
    <row r="3077" spans="4:4" customFormat="1" x14ac:dyDescent="0.25">
      <c r="D3077" s="10"/>
    </row>
    <row r="3078" spans="4:4" customFormat="1" x14ac:dyDescent="0.25">
      <c r="D3078" s="10"/>
    </row>
    <row r="3079" spans="4:4" customFormat="1" x14ac:dyDescent="0.25">
      <c r="D3079" s="10"/>
    </row>
    <row r="3080" spans="4:4" customFormat="1" x14ac:dyDescent="0.25">
      <c r="D3080" s="10"/>
    </row>
    <row r="3081" spans="4:4" customFormat="1" x14ac:dyDescent="0.25">
      <c r="D3081" s="10"/>
    </row>
    <row r="3082" spans="4:4" customFormat="1" x14ac:dyDescent="0.25">
      <c r="D3082" s="10"/>
    </row>
    <row r="3083" spans="4:4" customFormat="1" x14ac:dyDescent="0.25">
      <c r="D3083" s="10"/>
    </row>
    <row r="3084" spans="4:4" customFormat="1" x14ac:dyDescent="0.25">
      <c r="D3084" s="10"/>
    </row>
    <row r="3085" spans="4:4" customFormat="1" x14ac:dyDescent="0.25">
      <c r="D3085" s="10"/>
    </row>
    <row r="3086" spans="4:4" customFormat="1" x14ac:dyDescent="0.25">
      <c r="D3086" s="10"/>
    </row>
    <row r="3087" spans="4:4" customFormat="1" x14ac:dyDescent="0.25">
      <c r="D3087" s="10"/>
    </row>
    <row r="3088" spans="4:4" customFormat="1" x14ac:dyDescent="0.25">
      <c r="D3088" s="10"/>
    </row>
    <row r="3089" spans="4:4" customFormat="1" x14ac:dyDescent="0.25">
      <c r="D3089" s="10"/>
    </row>
    <row r="3090" spans="4:4" customFormat="1" x14ac:dyDescent="0.25">
      <c r="D3090" s="10"/>
    </row>
    <row r="3091" spans="4:4" customFormat="1" x14ac:dyDescent="0.25">
      <c r="D3091" s="10"/>
    </row>
    <row r="3092" spans="4:4" customFormat="1" x14ac:dyDescent="0.25">
      <c r="D3092" s="10"/>
    </row>
    <row r="3093" spans="4:4" customFormat="1" x14ac:dyDescent="0.25">
      <c r="D3093" s="10"/>
    </row>
    <row r="3094" spans="4:4" customFormat="1" x14ac:dyDescent="0.25">
      <c r="D3094" s="10"/>
    </row>
    <row r="3095" spans="4:4" customFormat="1" x14ac:dyDescent="0.25">
      <c r="D3095" s="10"/>
    </row>
    <row r="3096" spans="4:4" customFormat="1" x14ac:dyDescent="0.25">
      <c r="D3096" s="10"/>
    </row>
    <row r="3097" spans="4:4" customFormat="1" x14ac:dyDescent="0.25">
      <c r="D3097" s="10"/>
    </row>
    <row r="3098" spans="4:4" customFormat="1" x14ac:dyDescent="0.25">
      <c r="D3098" s="10"/>
    </row>
    <row r="3099" spans="4:4" customFormat="1" x14ac:dyDescent="0.25">
      <c r="D3099" s="10"/>
    </row>
    <row r="3100" spans="4:4" customFormat="1" x14ac:dyDescent="0.25">
      <c r="D3100" s="10"/>
    </row>
    <row r="3101" spans="4:4" customFormat="1" x14ac:dyDescent="0.25">
      <c r="D3101" s="10"/>
    </row>
    <row r="3102" spans="4:4" customFormat="1" x14ac:dyDescent="0.25">
      <c r="D3102" s="10"/>
    </row>
    <row r="3103" spans="4:4" customFormat="1" x14ac:dyDescent="0.25">
      <c r="D3103" s="10"/>
    </row>
    <row r="3104" spans="4:4" customFormat="1" x14ac:dyDescent="0.25">
      <c r="D3104" s="10"/>
    </row>
    <row r="3105" spans="4:4" customFormat="1" x14ac:dyDescent="0.25">
      <c r="D3105" s="10"/>
    </row>
    <row r="3106" spans="4:4" customFormat="1" x14ac:dyDescent="0.25">
      <c r="D3106" s="10"/>
    </row>
    <row r="3107" spans="4:4" customFormat="1" x14ac:dyDescent="0.25">
      <c r="D3107" s="10"/>
    </row>
    <row r="3108" spans="4:4" customFormat="1" x14ac:dyDescent="0.25">
      <c r="D3108" s="10"/>
    </row>
    <row r="3109" spans="4:4" customFormat="1" x14ac:dyDescent="0.25">
      <c r="D3109" s="10"/>
    </row>
    <row r="3110" spans="4:4" customFormat="1" x14ac:dyDescent="0.25">
      <c r="D3110" s="10"/>
    </row>
    <row r="3111" spans="4:4" customFormat="1" x14ac:dyDescent="0.25">
      <c r="D3111" s="10"/>
    </row>
    <row r="3112" spans="4:4" customFormat="1" x14ac:dyDescent="0.25">
      <c r="D3112" s="10"/>
    </row>
    <row r="3113" spans="4:4" customFormat="1" x14ac:dyDescent="0.25">
      <c r="D3113" s="10"/>
    </row>
    <row r="3114" spans="4:4" customFormat="1" x14ac:dyDescent="0.25">
      <c r="D3114" s="10"/>
    </row>
    <row r="3115" spans="4:4" customFormat="1" x14ac:dyDescent="0.25">
      <c r="D3115" s="10"/>
    </row>
    <row r="3116" spans="4:4" customFormat="1" x14ac:dyDescent="0.25">
      <c r="D3116" s="10"/>
    </row>
    <row r="3117" spans="4:4" customFormat="1" x14ac:dyDescent="0.25">
      <c r="D3117" s="10"/>
    </row>
    <row r="3118" spans="4:4" customFormat="1" x14ac:dyDescent="0.25">
      <c r="D3118" s="10"/>
    </row>
    <row r="3119" spans="4:4" customFormat="1" x14ac:dyDescent="0.25">
      <c r="D3119" s="10"/>
    </row>
    <row r="3120" spans="4:4" customFormat="1" x14ac:dyDescent="0.25">
      <c r="D3120" s="10"/>
    </row>
    <row r="3121" spans="4:4" customFormat="1" x14ac:dyDescent="0.25">
      <c r="D3121" s="10"/>
    </row>
    <row r="3122" spans="4:4" customFormat="1" x14ac:dyDescent="0.25">
      <c r="D3122" s="10"/>
    </row>
    <row r="3123" spans="4:4" customFormat="1" x14ac:dyDescent="0.25">
      <c r="D3123" s="10"/>
    </row>
    <row r="3124" spans="4:4" customFormat="1" x14ac:dyDescent="0.25">
      <c r="D3124" s="10"/>
    </row>
    <row r="3125" spans="4:4" customFormat="1" x14ac:dyDescent="0.25">
      <c r="D3125" s="10"/>
    </row>
    <row r="3126" spans="4:4" customFormat="1" x14ac:dyDescent="0.25">
      <c r="D3126" s="10"/>
    </row>
    <row r="3127" spans="4:4" customFormat="1" x14ac:dyDescent="0.25">
      <c r="D3127" s="10"/>
    </row>
    <row r="3128" spans="4:4" customFormat="1" x14ac:dyDescent="0.25">
      <c r="D3128" s="10"/>
    </row>
    <row r="3129" spans="4:4" customFormat="1" x14ac:dyDescent="0.25">
      <c r="D3129" s="10"/>
    </row>
    <row r="3130" spans="4:4" customFormat="1" x14ac:dyDescent="0.25">
      <c r="D3130" s="10"/>
    </row>
    <row r="3131" spans="4:4" customFormat="1" x14ac:dyDescent="0.25">
      <c r="D3131" s="10"/>
    </row>
    <row r="3132" spans="4:4" customFormat="1" x14ac:dyDescent="0.25">
      <c r="D3132" s="10"/>
    </row>
    <row r="3133" spans="4:4" customFormat="1" x14ac:dyDescent="0.25">
      <c r="D3133" s="10"/>
    </row>
    <row r="3134" spans="4:4" customFormat="1" x14ac:dyDescent="0.25">
      <c r="D3134" s="10"/>
    </row>
    <row r="3135" spans="4:4" customFormat="1" x14ac:dyDescent="0.25">
      <c r="D3135" s="10"/>
    </row>
    <row r="3136" spans="4:4" customFormat="1" x14ac:dyDescent="0.25">
      <c r="D3136" s="10"/>
    </row>
    <row r="3137" spans="4:4" customFormat="1" x14ac:dyDescent="0.25">
      <c r="D3137" s="10"/>
    </row>
    <row r="3138" spans="4:4" customFormat="1" x14ac:dyDescent="0.25">
      <c r="D3138" s="10"/>
    </row>
    <row r="3139" spans="4:4" customFormat="1" x14ac:dyDescent="0.25">
      <c r="D3139" s="10"/>
    </row>
    <row r="3140" spans="4:4" customFormat="1" x14ac:dyDescent="0.25">
      <c r="D3140" s="10"/>
    </row>
    <row r="3141" spans="4:4" customFormat="1" x14ac:dyDescent="0.25">
      <c r="D3141" s="10"/>
    </row>
    <row r="3142" spans="4:4" customFormat="1" x14ac:dyDescent="0.25">
      <c r="D3142" s="10"/>
    </row>
    <row r="3143" spans="4:4" customFormat="1" x14ac:dyDescent="0.25">
      <c r="D3143" s="10"/>
    </row>
    <row r="3144" spans="4:4" customFormat="1" x14ac:dyDescent="0.25">
      <c r="D3144" s="10"/>
    </row>
    <row r="3145" spans="4:4" customFormat="1" x14ac:dyDescent="0.25">
      <c r="D3145" s="10"/>
    </row>
    <row r="3146" spans="4:4" customFormat="1" x14ac:dyDescent="0.25">
      <c r="D3146" s="10"/>
    </row>
    <row r="3147" spans="4:4" customFormat="1" x14ac:dyDescent="0.25">
      <c r="D3147" s="10"/>
    </row>
    <row r="3148" spans="4:4" customFormat="1" x14ac:dyDescent="0.25">
      <c r="D3148" s="10"/>
    </row>
    <row r="3149" spans="4:4" customFormat="1" x14ac:dyDescent="0.25">
      <c r="D3149" s="10"/>
    </row>
    <row r="3150" spans="4:4" customFormat="1" x14ac:dyDescent="0.25">
      <c r="D3150" s="10"/>
    </row>
    <row r="3151" spans="4:4" customFormat="1" x14ac:dyDescent="0.25">
      <c r="D3151" s="10"/>
    </row>
    <row r="3152" spans="4:4" customFormat="1" x14ac:dyDescent="0.25">
      <c r="D3152" s="10"/>
    </row>
    <row r="3153" spans="4:4" customFormat="1" x14ac:dyDescent="0.25">
      <c r="D3153" s="10"/>
    </row>
    <row r="3154" spans="4:4" customFormat="1" x14ac:dyDescent="0.25">
      <c r="D3154" s="10"/>
    </row>
    <row r="3155" spans="4:4" customFormat="1" x14ac:dyDescent="0.25">
      <c r="D3155" s="10"/>
    </row>
    <row r="3156" spans="4:4" customFormat="1" x14ac:dyDescent="0.25">
      <c r="D3156" s="10"/>
    </row>
    <row r="3157" spans="4:4" customFormat="1" x14ac:dyDescent="0.25">
      <c r="D3157" s="10"/>
    </row>
    <row r="3158" spans="4:4" customFormat="1" x14ac:dyDescent="0.25">
      <c r="D3158" s="10"/>
    </row>
    <row r="3159" spans="4:4" customFormat="1" x14ac:dyDescent="0.25">
      <c r="D3159" s="10"/>
    </row>
    <row r="3160" spans="4:4" customFormat="1" x14ac:dyDescent="0.25">
      <c r="D3160" s="10"/>
    </row>
    <row r="3161" spans="4:4" customFormat="1" x14ac:dyDescent="0.25">
      <c r="D3161" s="10"/>
    </row>
    <row r="3162" spans="4:4" customFormat="1" x14ac:dyDescent="0.25">
      <c r="D3162" s="10"/>
    </row>
    <row r="3163" spans="4:4" customFormat="1" x14ac:dyDescent="0.25">
      <c r="D3163" s="10"/>
    </row>
    <row r="3164" spans="4:4" customFormat="1" x14ac:dyDescent="0.25">
      <c r="D3164" s="10"/>
    </row>
    <row r="3165" spans="4:4" customFormat="1" x14ac:dyDescent="0.25">
      <c r="D3165" s="10"/>
    </row>
    <row r="3166" spans="4:4" customFormat="1" x14ac:dyDescent="0.25">
      <c r="D3166" s="10"/>
    </row>
    <row r="3167" spans="4:4" customFormat="1" x14ac:dyDescent="0.25">
      <c r="D3167" s="10"/>
    </row>
    <row r="3168" spans="4:4" customFormat="1" x14ac:dyDescent="0.25">
      <c r="D3168" s="10"/>
    </row>
    <row r="3169" spans="4:4" customFormat="1" x14ac:dyDescent="0.25">
      <c r="D3169" s="10"/>
    </row>
    <row r="3170" spans="4:4" customFormat="1" x14ac:dyDescent="0.25">
      <c r="D3170" s="10"/>
    </row>
    <row r="3171" spans="4:4" customFormat="1" x14ac:dyDescent="0.25">
      <c r="D3171" s="10"/>
    </row>
    <row r="3172" spans="4:4" customFormat="1" x14ac:dyDescent="0.25">
      <c r="D3172" s="10"/>
    </row>
    <row r="3173" spans="4:4" customFormat="1" x14ac:dyDescent="0.25">
      <c r="D3173" s="10"/>
    </row>
    <row r="3174" spans="4:4" customFormat="1" x14ac:dyDescent="0.25">
      <c r="D3174" s="10"/>
    </row>
    <row r="3175" spans="4:4" customFormat="1" x14ac:dyDescent="0.25">
      <c r="D3175" s="10"/>
    </row>
    <row r="3176" spans="4:4" customFormat="1" x14ac:dyDescent="0.25">
      <c r="D3176" s="10"/>
    </row>
    <row r="3177" spans="4:4" customFormat="1" x14ac:dyDescent="0.25">
      <c r="D3177" s="10"/>
    </row>
    <row r="3178" spans="4:4" customFormat="1" x14ac:dyDescent="0.25">
      <c r="D3178" s="10"/>
    </row>
    <row r="3179" spans="4:4" customFormat="1" x14ac:dyDescent="0.25">
      <c r="D3179" s="10"/>
    </row>
    <row r="3180" spans="4:4" customFormat="1" x14ac:dyDescent="0.25">
      <c r="D3180" s="10"/>
    </row>
    <row r="3181" spans="4:4" customFormat="1" x14ac:dyDescent="0.25">
      <c r="D3181" s="10"/>
    </row>
    <row r="3182" spans="4:4" customFormat="1" x14ac:dyDescent="0.25">
      <c r="D3182" s="10"/>
    </row>
    <row r="3183" spans="4:4" customFormat="1" x14ac:dyDescent="0.25">
      <c r="D3183" s="10"/>
    </row>
    <row r="3184" spans="4:4" customFormat="1" x14ac:dyDescent="0.25">
      <c r="D3184" s="10"/>
    </row>
    <row r="3185" spans="4:4" customFormat="1" x14ac:dyDescent="0.25">
      <c r="D3185" s="10"/>
    </row>
    <row r="3186" spans="4:4" customFormat="1" x14ac:dyDescent="0.25">
      <c r="D3186" s="10"/>
    </row>
    <row r="3187" spans="4:4" customFormat="1" x14ac:dyDescent="0.25">
      <c r="D3187" s="10"/>
    </row>
    <row r="3188" spans="4:4" customFormat="1" x14ac:dyDescent="0.25">
      <c r="D3188" s="10"/>
    </row>
    <row r="3189" spans="4:4" customFormat="1" x14ac:dyDescent="0.25">
      <c r="D3189" s="10"/>
    </row>
    <row r="3190" spans="4:4" customFormat="1" x14ac:dyDescent="0.25">
      <c r="D3190" s="10"/>
    </row>
    <row r="3191" spans="4:4" customFormat="1" x14ac:dyDescent="0.25">
      <c r="D3191" s="10"/>
    </row>
    <row r="3192" spans="4:4" customFormat="1" x14ac:dyDescent="0.25">
      <c r="D3192" s="10"/>
    </row>
    <row r="3193" spans="4:4" customFormat="1" x14ac:dyDescent="0.25">
      <c r="D3193" s="10"/>
    </row>
    <row r="3194" spans="4:4" customFormat="1" x14ac:dyDescent="0.25">
      <c r="D3194" s="10"/>
    </row>
    <row r="3195" spans="4:4" customFormat="1" x14ac:dyDescent="0.25">
      <c r="D3195" s="10"/>
    </row>
    <row r="3196" spans="4:4" customFormat="1" x14ac:dyDescent="0.25">
      <c r="D3196" s="10"/>
    </row>
    <row r="3197" spans="4:4" customFormat="1" x14ac:dyDescent="0.25">
      <c r="D3197" s="10"/>
    </row>
    <row r="3198" spans="4:4" customFormat="1" x14ac:dyDescent="0.25">
      <c r="D3198" s="10"/>
    </row>
    <row r="3199" spans="4:4" customFormat="1" x14ac:dyDescent="0.25">
      <c r="D3199" s="10"/>
    </row>
    <row r="3200" spans="4:4" customFormat="1" x14ac:dyDescent="0.25">
      <c r="D3200" s="10"/>
    </row>
    <row r="3201" spans="4:4" customFormat="1" x14ac:dyDescent="0.25">
      <c r="D3201" s="10"/>
    </row>
    <row r="3202" spans="4:4" customFormat="1" x14ac:dyDescent="0.25">
      <c r="D3202" s="10"/>
    </row>
    <row r="3203" spans="4:4" customFormat="1" x14ac:dyDescent="0.25">
      <c r="D3203" s="10"/>
    </row>
    <row r="3204" spans="4:4" customFormat="1" x14ac:dyDescent="0.25">
      <c r="D3204" s="10"/>
    </row>
    <row r="3205" spans="4:4" customFormat="1" x14ac:dyDescent="0.25">
      <c r="D3205" s="10"/>
    </row>
    <row r="3206" spans="4:4" customFormat="1" x14ac:dyDescent="0.25">
      <c r="D3206" s="10"/>
    </row>
    <row r="3207" spans="4:4" customFormat="1" x14ac:dyDescent="0.25">
      <c r="D3207" s="10"/>
    </row>
    <row r="3208" spans="4:4" customFormat="1" x14ac:dyDescent="0.25">
      <c r="D3208" s="10"/>
    </row>
    <row r="3209" spans="4:4" customFormat="1" x14ac:dyDescent="0.25">
      <c r="D3209" s="10"/>
    </row>
    <row r="3210" spans="4:4" customFormat="1" x14ac:dyDescent="0.25">
      <c r="D3210" s="10"/>
    </row>
    <row r="3211" spans="4:4" customFormat="1" x14ac:dyDescent="0.25">
      <c r="D3211" s="10"/>
    </row>
    <row r="3212" spans="4:4" customFormat="1" x14ac:dyDescent="0.25">
      <c r="D3212" s="10"/>
    </row>
    <row r="3213" spans="4:4" customFormat="1" x14ac:dyDescent="0.25">
      <c r="D3213" s="10"/>
    </row>
    <row r="3214" spans="4:4" customFormat="1" x14ac:dyDescent="0.25">
      <c r="D3214" s="10"/>
    </row>
    <row r="3215" spans="4:4" customFormat="1" x14ac:dyDescent="0.25">
      <c r="D3215" s="10"/>
    </row>
    <row r="3216" spans="4:4" customFormat="1" x14ac:dyDescent="0.25">
      <c r="D3216" s="10"/>
    </row>
    <row r="3217" spans="4:4" customFormat="1" x14ac:dyDescent="0.25">
      <c r="D3217" s="10"/>
    </row>
    <row r="3218" spans="4:4" customFormat="1" x14ac:dyDescent="0.25">
      <c r="D3218" s="10"/>
    </row>
    <row r="3219" spans="4:4" customFormat="1" x14ac:dyDescent="0.25">
      <c r="D3219" s="10"/>
    </row>
    <row r="3220" spans="4:4" customFormat="1" x14ac:dyDescent="0.25">
      <c r="D3220" s="10"/>
    </row>
    <row r="3221" spans="4:4" customFormat="1" x14ac:dyDescent="0.25">
      <c r="D3221" s="10"/>
    </row>
    <row r="3222" spans="4:4" customFormat="1" x14ac:dyDescent="0.25">
      <c r="D3222" s="10"/>
    </row>
    <row r="3223" spans="4:4" customFormat="1" x14ac:dyDescent="0.25">
      <c r="D3223" s="10"/>
    </row>
    <row r="3224" spans="4:4" customFormat="1" x14ac:dyDescent="0.25">
      <c r="D3224" s="10"/>
    </row>
    <row r="3225" spans="4:4" customFormat="1" x14ac:dyDescent="0.25">
      <c r="D3225" s="10"/>
    </row>
    <row r="3226" spans="4:4" customFormat="1" x14ac:dyDescent="0.25">
      <c r="D3226" s="10"/>
    </row>
    <row r="3227" spans="4:4" customFormat="1" x14ac:dyDescent="0.25">
      <c r="D3227" s="10"/>
    </row>
    <row r="3228" spans="4:4" customFormat="1" x14ac:dyDescent="0.25">
      <c r="D3228" s="10"/>
    </row>
    <row r="3229" spans="4:4" customFormat="1" x14ac:dyDescent="0.25">
      <c r="D3229" s="10"/>
    </row>
    <row r="3230" spans="4:4" customFormat="1" x14ac:dyDescent="0.25">
      <c r="D3230" s="10"/>
    </row>
    <row r="3231" spans="4:4" customFormat="1" x14ac:dyDescent="0.25">
      <c r="D3231" s="10"/>
    </row>
    <row r="3232" spans="4:4" customFormat="1" x14ac:dyDescent="0.25">
      <c r="D3232" s="10"/>
    </row>
    <row r="3233" spans="4:4" customFormat="1" x14ac:dyDescent="0.25">
      <c r="D3233" s="10"/>
    </row>
    <row r="3234" spans="4:4" customFormat="1" x14ac:dyDescent="0.25">
      <c r="D3234" s="10"/>
    </row>
    <row r="3235" spans="4:4" customFormat="1" x14ac:dyDescent="0.25">
      <c r="D3235" s="10"/>
    </row>
    <row r="3236" spans="4:4" customFormat="1" x14ac:dyDescent="0.25">
      <c r="D3236" s="10"/>
    </row>
    <row r="3237" spans="4:4" customFormat="1" x14ac:dyDescent="0.25">
      <c r="D3237" s="10"/>
    </row>
    <row r="3238" spans="4:4" customFormat="1" x14ac:dyDescent="0.25">
      <c r="D3238" s="10"/>
    </row>
    <row r="3239" spans="4:4" customFormat="1" x14ac:dyDescent="0.25">
      <c r="D3239" s="10"/>
    </row>
    <row r="3240" spans="4:4" customFormat="1" x14ac:dyDescent="0.25">
      <c r="D3240" s="10"/>
    </row>
    <row r="3241" spans="4:4" customFormat="1" x14ac:dyDescent="0.25">
      <c r="D3241" s="10"/>
    </row>
    <row r="3242" spans="4:4" customFormat="1" x14ac:dyDescent="0.25">
      <c r="D3242" s="10"/>
    </row>
    <row r="3243" spans="4:4" customFormat="1" x14ac:dyDescent="0.25">
      <c r="D3243" s="10"/>
    </row>
    <row r="3244" spans="4:4" customFormat="1" x14ac:dyDescent="0.25">
      <c r="D3244" s="10"/>
    </row>
    <row r="3245" spans="4:4" customFormat="1" x14ac:dyDescent="0.25">
      <c r="D3245" s="10"/>
    </row>
    <row r="3246" spans="4:4" customFormat="1" x14ac:dyDescent="0.25">
      <c r="D3246" s="10"/>
    </row>
    <row r="3247" spans="4:4" customFormat="1" x14ac:dyDescent="0.25">
      <c r="D3247" s="10"/>
    </row>
    <row r="3248" spans="4:4" customFormat="1" x14ac:dyDescent="0.25">
      <c r="D3248" s="10"/>
    </row>
    <row r="3249" spans="4:4" customFormat="1" x14ac:dyDescent="0.25">
      <c r="D3249" s="10"/>
    </row>
    <row r="3250" spans="4:4" customFormat="1" x14ac:dyDescent="0.25">
      <c r="D3250" s="10"/>
    </row>
    <row r="3251" spans="4:4" customFormat="1" x14ac:dyDescent="0.25">
      <c r="D3251" s="10"/>
    </row>
    <row r="3252" spans="4:4" customFormat="1" x14ac:dyDescent="0.25">
      <c r="D3252" s="10"/>
    </row>
    <row r="3253" spans="4:4" customFormat="1" x14ac:dyDescent="0.25">
      <c r="D3253" s="10"/>
    </row>
    <row r="3254" spans="4:4" customFormat="1" x14ac:dyDescent="0.25">
      <c r="D3254" s="10"/>
    </row>
    <row r="3255" spans="4:4" customFormat="1" x14ac:dyDescent="0.25">
      <c r="D3255" s="10"/>
    </row>
    <row r="3256" spans="4:4" customFormat="1" x14ac:dyDescent="0.25">
      <c r="D3256" s="10"/>
    </row>
    <row r="3257" spans="4:4" customFormat="1" x14ac:dyDescent="0.25">
      <c r="D3257" s="10"/>
    </row>
    <row r="3258" spans="4:4" customFormat="1" x14ac:dyDescent="0.25">
      <c r="D3258" s="10"/>
    </row>
    <row r="3259" spans="4:4" customFormat="1" x14ac:dyDescent="0.25">
      <c r="D3259" s="10"/>
    </row>
    <row r="3260" spans="4:4" customFormat="1" x14ac:dyDescent="0.25">
      <c r="D3260" s="10"/>
    </row>
    <row r="3261" spans="4:4" customFormat="1" x14ac:dyDescent="0.25">
      <c r="D3261" s="10"/>
    </row>
    <row r="3262" spans="4:4" customFormat="1" x14ac:dyDescent="0.25">
      <c r="D3262" s="10"/>
    </row>
    <row r="3263" spans="4:4" customFormat="1" x14ac:dyDescent="0.25">
      <c r="D3263" s="10"/>
    </row>
    <row r="3264" spans="4:4" customFormat="1" x14ac:dyDescent="0.25">
      <c r="D3264" s="10"/>
    </row>
    <row r="3265" spans="4:4" customFormat="1" x14ac:dyDescent="0.25">
      <c r="D3265" s="10"/>
    </row>
    <row r="3266" spans="4:4" customFormat="1" x14ac:dyDescent="0.25">
      <c r="D3266" s="10"/>
    </row>
    <row r="3267" spans="4:4" customFormat="1" x14ac:dyDescent="0.25">
      <c r="D3267" s="10"/>
    </row>
    <row r="3268" spans="4:4" customFormat="1" x14ac:dyDescent="0.25">
      <c r="D3268" s="10"/>
    </row>
    <row r="3269" spans="4:4" customFormat="1" x14ac:dyDescent="0.25">
      <c r="D3269" s="10"/>
    </row>
    <row r="3270" spans="4:4" customFormat="1" x14ac:dyDescent="0.25">
      <c r="D3270" s="10"/>
    </row>
    <row r="3271" spans="4:4" customFormat="1" x14ac:dyDescent="0.25">
      <c r="D3271" s="10"/>
    </row>
    <row r="3272" spans="4:4" customFormat="1" x14ac:dyDescent="0.25">
      <c r="D3272" s="10"/>
    </row>
    <row r="3273" spans="4:4" customFormat="1" x14ac:dyDescent="0.25">
      <c r="D3273" s="10"/>
    </row>
    <row r="3274" spans="4:4" customFormat="1" x14ac:dyDescent="0.25">
      <c r="D3274" s="10"/>
    </row>
    <row r="3275" spans="4:4" customFormat="1" x14ac:dyDescent="0.25">
      <c r="D3275" s="10"/>
    </row>
    <row r="3276" spans="4:4" customFormat="1" x14ac:dyDescent="0.25">
      <c r="D3276" s="10"/>
    </row>
    <row r="3277" spans="4:4" customFormat="1" x14ac:dyDescent="0.25">
      <c r="D3277" s="10"/>
    </row>
    <row r="3278" spans="4:4" customFormat="1" x14ac:dyDescent="0.25">
      <c r="D3278" s="10"/>
    </row>
    <row r="3279" spans="4:4" customFormat="1" x14ac:dyDescent="0.25">
      <c r="D3279" s="10"/>
    </row>
    <row r="3280" spans="4:4" customFormat="1" x14ac:dyDescent="0.25">
      <c r="D3280" s="10"/>
    </row>
    <row r="3281" spans="4:4" customFormat="1" x14ac:dyDescent="0.25">
      <c r="D3281" s="10"/>
    </row>
    <row r="3282" spans="4:4" customFormat="1" x14ac:dyDescent="0.25">
      <c r="D3282" s="10"/>
    </row>
    <row r="3283" spans="4:4" customFormat="1" x14ac:dyDescent="0.25">
      <c r="D3283" s="10"/>
    </row>
    <row r="3284" spans="4:4" customFormat="1" x14ac:dyDescent="0.25">
      <c r="D3284" s="10"/>
    </row>
    <row r="3285" spans="4:4" customFormat="1" x14ac:dyDescent="0.25">
      <c r="D3285" s="10"/>
    </row>
    <row r="3286" spans="4:4" customFormat="1" x14ac:dyDescent="0.25">
      <c r="D3286" s="10"/>
    </row>
    <row r="3287" spans="4:4" customFormat="1" x14ac:dyDescent="0.25">
      <c r="D3287" s="10"/>
    </row>
    <row r="3288" spans="4:4" customFormat="1" x14ac:dyDescent="0.25">
      <c r="D3288" s="10"/>
    </row>
    <row r="3289" spans="4:4" customFormat="1" x14ac:dyDescent="0.25">
      <c r="D3289" s="10"/>
    </row>
    <row r="3290" spans="4:4" customFormat="1" x14ac:dyDescent="0.25">
      <c r="D3290" s="10"/>
    </row>
    <row r="3291" spans="4:4" customFormat="1" x14ac:dyDescent="0.25">
      <c r="D3291" s="10"/>
    </row>
    <row r="3292" spans="4:4" customFormat="1" x14ac:dyDescent="0.25">
      <c r="D3292" s="10"/>
    </row>
    <row r="3293" spans="4:4" customFormat="1" x14ac:dyDescent="0.25">
      <c r="D3293" s="10"/>
    </row>
    <row r="3294" spans="4:4" customFormat="1" x14ac:dyDescent="0.25">
      <c r="D3294" s="10"/>
    </row>
    <row r="3295" spans="4:4" customFormat="1" x14ac:dyDescent="0.25">
      <c r="D3295" s="10"/>
    </row>
    <row r="3296" spans="4:4" customFormat="1" x14ac:dyDescent="0.25">
      <c r="D3296" s="10"/>
    </row>
    <row r="3297" spans="4:4" customFormat="1" x14ac:dyDescent="0.25">
      <c r="D3297" s="10"/>
    </row>
    <row r="3298" spans="4:4" customFormat="1" x14ac:dyDescent="0.25">
      <c r="D3298" s="10"/>
    </row>
    <row r="3299" spans="4:4" customFormat="1" x14ac:dyDescent="0.25">
      <c r="D3299" s="10"/>
    </row>
    <row r="3300" spans="4:4" customFormat="1" x14ac:dyDescent="0.25">
      <c r="D3300" s="10"/>
    </row>
    <row r="3301" spans="4:4" customFormat="1" x14ac:dyDescent="0.25">
      <c r="D3301" s="10"/>
    </row>
    <row r="3302" spans="4:4" customFormat="1" x14ac:dyDescent="0.25">
      <c r="D3302" s="10"/>
    </row>
    <row r="3303" spans="4:4" customFormat="1" x14ac:dyDescent="0.25">
      <c r="D3303" s="10"/>
    </row>
    <row r="3304" spans="4:4" customFormat="1" x14ac:dyDescent="0.25">
      <c r="D3304" s="10"/>
    </row>
    <row r="3305" spans="4:4" customFormat="1" x14ac:dyDescent="0.25">
      <c r="D3305" s="10"/>
    </row>
    <row r="3306" spans="4:4" customFormat="1" x14ac:dyDescent="0.25">
      <c r="D3306" s="10"/>
    </row>
    <row r="3307" spans="4:4" customFormat="1" x14ac:dyDescent="0.25">
      <c r="D3307" s="10"/>
    </row>
    <row r="3308" spans="4:4" customFormat="1" x14ac:dyDescent="0.25">
      <c r="D3308" s="10"/>
    </row>
    <row r="3309" spans="4:4" customFormat="1" x14ac:dyDescent="0.25">
      <c r="D3309" s="10"/>
    </row>
    <row r="3310" spans="4:4" customFormat="1" x14ac:dyDescent="0.25">
      <c r="D3310" s="10"/>
    </row>
    <row r="3311" spans="4:4" customFormat="1" x14ac:dyDescent="0.25">
      <c r="D3311" s="10"/>
    </row>
    <row r="3312" spans="4:4" customFormat="1" x14ac:dyDescent="0.25">
      <c r="D3312" s="10"/>
    </row>
    <row r="3313" spans="4:4" customFormat="1" x14ac:dyDescent="0.25">
      <c r="D3313" s="10"/>
    </row>
    <row r="3314" spans="4:4" customFormat="1" x14ac:dyDescent="0.25">
      <c r="D3314" s="10"/>
    </row>
    <row r="3315" spans="4:4" customFormat="1" x14ac:dyDescent="0.25">
      <c r="D3315" s="10"/>
    </row>
    <row r="3316" spans="4:4" customFormat="1" x14ac:dyDescent="0.25">
      <c r="D3316" s="10"/>
    </row>
    <row r="3317" spans="4:4" customFormat="1" x14ac:dyDescent="0.25">
      <c r="D3317" s="10"/>
    </row>
    <row r="3318" spans="4:4" customFormat="1" x14ac:dyDescent="0.25">
      <c r="D3318" s="10"/>
    </row>
    <row r="3319" spans="4:4" customFormat="1" x14ac:dyDescent="0.25">
      <c r="D3319" s="10"/>
    </row>
    <row r="3320" spans="4:4" customFormat="1" x14ac:dyDescent="0.25">
      <c r="D3320" s="10"/>
    </row>
    <row r="3321" spans="4:4" customFormat="1" x14ac:dyDescent="0.25">
      <c r="D3321" s="10"/>
    </row>
    <row r="3322" spans="4:4" customFormat="1" x14ac:dyDescent="0.25">
      <c r="D3322" s="10"/>
    </row>
    <row r="3323" spans="4:4" customFormat="1" x14ac:dyDescent="0.25">
      <c r="D3323" s="10"/>
    </row>
    <row r="3324" spans="4:4" customFormat="1" x14ac:dyDescent="0.25">
      <c r="D3324" s="10"/>
    </row>
    <row r="3325" spans="4:4" customFormat="1" x14ac:dyDescent="0.25">
      <c r="D3325" s="10"/>
    </row>
    <row r="3326" spans="4:4" customFormat="1" x14ac:dyDescent="0.25">
      <c r="D3326" s="10"/>
    </row>
    <row r="3327" spans="4:4" customFormat="1" x14ac:dyDescent="0.25">
      <c r="D3327" s="10"/>
    </row>
    <row r="3328" spans="4:4" customFormat="1" x14ac:dyDescent="0.25">
      <c r="D3328" s="10"/>
    </row>
    <row r="3329" spans="4:4" customFormat="1" x14ac:dyDescent="0.25">
      <c r="D3329" s="10"/>
    </row>
    <row r="3330" spans="4:4" customFormat="1" x14ac:dyDescent="0.25">
      <c r="D3330" s="10"/>
    </row>
    <row r="3331" spans="4:4" customFormat="1" x14ac:dyDescent="0.25">
      <c r="D3331" s="10"/>
    </row>
    <row r="3332" spans="4:4" customFormat="1" x14ac:dyDescent="0.25">
      <c r="D3332" s="10"/>
    </row>
    <row r="3333" spans="4:4" customFormat="1" x14ac:dyDescent="0.25">
      <c r="D3333" s="10"/>
    </row>
    <row r="3334" spans="4:4" customFormat="1" x14ac:dyDescent="0.25">
      <c r="D3334" s="10"/>
    </row>
    <row r="3335" spans="4:4" customFormat="1" x14ac:dyDescent="0.25">
      <c r="D3335" s="10"/>
    </row>
    <row r="3336" spans="4:4" customFormat="1" x14ac:dyDescent="0.25">
      <c r="D3336" s="10"/>
    </row>
    <row r="3337" spans="4:4" customFormat="1" x14ac:dyDescent="0.25">
      <c r="D3337" s="10"/>
    </row>
    <row r="3338" spans="4:4" customFormat="1" x14ac:dyDescent="0.25">
      <c r="D3338" s="10"/>
    </row>
    <row r="3339" spans="4:4" customFormat="1" x14ac:dyDescent="0.25">
      <c r="D3339" s="10"/>
    </row>
    <row r="3340" spans="4:4" customFormat="1" x14ac:dyDescent="0.25">
      <c r="D3340" s="10"/>
    </row>
    <row r="3341" spans="4:4" customFormat="1" x14ac:dyDescent="0.25">
      <c r="D3341" s="10"/>
    </row>
    <row r="3342" spans="4:4" customFormat="1" x14ac:dyDescent="0.25">
      <c r="D3342" s="10"/>
    </row>
    <row r="3343" spans="4:4" customFormat="1" x14ac:dyDescent="0.25">
      <c r="D3343" s="10"/>
    </row>
    <row r="3344" spans="4:4" customFormat="1" x14ac:dyDescent="0.25">
      <c r="D3344" s="10"/>
    </row>
    <row r="3345" spans="4:4" customFormat="1" x14ac:dyDescent="0.25">
      <c r="D3345" s="10"/>
    </row>
    <row r="3346" spans="4:4" customFormat="1" x14ac:dyDescent="0.25">
      <c r="D3346" s="10"/>
    </row>
    <row r="3347" spans="4:4" customFormat="1" x14ac:dyDescent="0.25">
      <c r="D3347" s="10"/>
    </row>
    <row r="3348" spans="4:4" customFormat="1" x14ac:dyDescent="0.25">
      <c r="D3348" s="10"/>
    </row>
    <row r="3349" spans="4:4" customFormat="1" x14ac:dyDescent="0.25">
      <c r="D3349" s="10"/>
    </row>
    <row r="3350" spans="4:4" customFormat="1" x14ac:dyDescent="0.25">
      <c r="D3350" s="10"/>
    </row>
    <row r="3351" spans="4:4" customFormat="1" x14ac:dyDescent="0.25">
      <c r="D3351" s="10"/>
    </row>
    <row r="3352" spans="4:4" customFormat="1" x14ac:dyDescent="0.25">
      <c r="D3352" s="10"/>
    </row>
    <row r="3353" spans="4:4" customFormat="1" x14ac:dyDescent="0.25">
      <c r="D3353" s="10"/>
    </row>
    <row r="3354" spans="4:4" customFormat="1" x14ac:dyDescent="0.25">
      <c r="D3354" s="10"/>
    </row>
    <row r="3355" spans="4:4" customFormat="1" x14ac:dyDescent="0.25">
      <c r="D3355" s="10"/>
    </row>
    <row r="3356" spans="4:4" customFormat="1" x14ac:dyDescent="0.25">
      <c r="D3356" s="10"/>
    </row>
    <row r="3357" spans="4:4" customFormat="1" x14ac:dyDescent="0.25">
      <c r="D3357" s="10"/>
    </row>
    <row r="3358" spans="4:4" customFormat="1" x14ac:dyDescent="0.25">
      <c r="D3358" s="10"/>
    </row>
    <row r="3359" spans="4:4" customFormat="1" x14ac:dyDescent="0.25">
      <c r="D3359" s="10"/>
    </row>
    <row r="3360" spans="4:4" customFormat="1" x14ac:dyDescent="0.25">
      <c r="D3360" s="10"/>
    </row>
    <row r="3361" spans="4:4" customFormat="1" x14ac:dyDescent="0.25">
      <c r="D3361" s="10"/>
    </row>
    <row r="3362" spans="4:4" customFormat="1" x14ac:dyDescent="0.25">
      <c r="D3362" s="10"/>
    </row>
    <row r="3363" spans="4:4" customFormat="1" x14ac:dyDescent="0.25">
      <c r="D3363" s="10"/>
    </row>
    <row r="3364" spans="4:4" customFormat="1" x14ac:dyDescent="0.25">
      <c r="D3364" s="10"/>
    </row>
    <row r="3365" spans="4:4" customFormat="1" x14ac:dyDescent="0.25">
      <c r="D3365" s="10"/>
    </row>
    <row r="3366" spans="4:4" customFormat="1" x14ac:dyDescent="0.25">
      <c r="D3366" s="10"/>
    </row>
    <row r="3367" spans="4:4" customFormat="1" x14ac:dyDescent="0.25">
      <c r="D3367" s="10"/>
    </row>
    <row r="3368" spans="4:4" customFormat="1" x14ac:dyDescent="0.25">
      <c r="D3368" s="10"/>
    </row>
    <row r="3369" spans="4:4" customFormat="1" x14ac:dyDescent="0.25">
      <c r="D3369" s="10"/>
    </row>
    <row r="3370" spans="4:4" customFormat="1" x14ac:dyDescent="0.25">
      <c r="D3370" s="10"/>
    </row>
    <row r="3371" spans="4:4" customFormat="1" x14ac:dyDescent="0.25">
      <c r="D3371" s="10"/>
    </row>
    <row r="3372" spans="4:4" customFormat="1" x14ac:dyDescent="0.25">
      <c r="D3372" s="10"/>
    </row>
    <row r="3373" spans="4:4" customFormat="1" x14ac:dyDescent="0.25">
      <c r="D3373" s="10"/>
    </row>
    <row r="3374" spans="4:4" customFormat="1" x14ac:dyDescent="0.25">
      <c r="D3374" s="10"/>
    </row>
    <row r="3375" spans="4:4" customFormat="1" x14ac:dyDescent="0.25">
      <c r="D3375" s="10"/>
    </row>
    <row r="3376" spans="4:4" customFormat="1" x14ac:dyDescent="0.25">
      <c r="D3376" s="10"/>
    </row>
    <row r="3377" spans="4:4" customFormat="1" x14ac:dyDescent="0.25">
      <c r="D3377" s="10"/>
    </row>
    <row r="3378" spans="4:4" customFormat="1" x14ac:dyDescent="0.25">
      <c r="D3378" s="10"/>
    </row>
    <row r="3379" spans="4:4" customFormat="1" x14ac:dyDescent="0.25">
      <c r="D3379" s="10"/>
    </row>
    <row r="3380" spans="4:4" customFormat="1" x14ac:dyDescent="0.25">
      <c r="D3380" s="10"/>
    </row>
    <row r="3381" spans="4:4" customFormat="1" x14ac:dyDescent="0.25">
      <c r="D3381" s="10"/>
    </row>
    <row r="3382" spans="4:4" customFormat="1" x14ac:dyDescent="0.25">
      <c r="D3382" s="10"/>
    </row>
    <row r="3383" spans="4:4" customFormat="1" x14ac:dyDescent="0.25">
      <c r="D3383" s="10"/>
    </row>
    <row r="3384" spans="4:4" customFormat="1" x14ac:dyDescent="0.25">
      <c r="D3384" s="10"/>
    </row>
    <row r="3385" spans="4:4" customFormat="1" x14ac:dyDescent="0.25">
      <c r="D3385" s="10"/>
    </row>
    <row r="3386" spans="4:4" customFormat="1" x14ac:dyDescent="0.25">
      <c r="D3386" s="10"/>
    </row>
    <row r="3387" spans="4:4" customFormat="1" x14ac:dyDescent="0.25">
      <c r="D3387" s="10"/>
    </row>
    <row r="3388" spans="4:4" customFormat="1" x14ac:dyDescent="0.25">
      <c r="D3388" s="10"/>
    </row>
    <row r="3389" spans="4:4" customFormat="1" x14ac:dyDescent="0.25">
      <c r="D3389" s="10"/>
    </row>
    <row r="3390" spans="4:4" customFormat="1" x14ac:dyDescent="0.25">
      <c r="D3390" s="10"/>
    </row>
    <row r="3391" spans="4:4" customFormat="1" x14ac:dyDescent="0.25">
      <c r="D3391" s="10"/>
    </row>
    <row r="3392" spans="4:4" customFormat="1" x14ac:dyDescent="0.25">
      <c r="D3392" s="10"/>
    </row>
    <row r="3393" spans="4:4" customFormat="1" x14ac:dyDescent="0.25">
      <c r="D3393" s="10"/>
    </row>
    <row r="3394" spans="4:4" customFormat="1" x14ac:dyDescent="0.25">
      <c r="D3394" s="10"/>
    </row>
    <row r="3395" spans="4:4" customFormat="1" x14ac:dyDescent="0.25">
      <c r="D3395" s="10"/>
    </row>
    <row r="3396" spans="4:4" customFormat="1" x14ac:dyDescent="0.25">
      <c r="D3396" s="10"/>
    </row>
    <row r="3397" spans="4:4" customFormat="1" x14ac:dyDescent="0.25">
      <c r="D3397" s="10"/>
    </row>
    <row r="3398" spans="4:4" customFormat="1" x14ac:dyDescent="0.25">
      <c r="D3398" s="10"/>
    </row>
    <row r="3399" spans="4:4" customFormat="1" x14ac:dyDescent="0.25">
      <c r="D3399" s="10"/>
    </row>
    <row r="3400" spans="4:4" customFormat="1" x14ac:dyDescent="0.25">
      <c r="D3400" s="10"/>
    </row>
    <row r="3401" spans="4:4" customFormat="1" x14ac:dyDescent="0.25">
      <c r="D3401" s="10"/>
    </row>
    <row r="3402" spans="4:4" customFormat="1" x14ac:dyDescent="0.25">
      <c r="D3402" s="10"/>
    </row>
    <row r="3403" spans="4:4" customFormat="1" x14ac:dyDescent="0.25">
      <c r="D3403" s="10"/>
    </row>
    <row r="3404" spans="4:4" customFormat="1" x14ac:dyDescent="0.25">
      <c r="D3404" s="10"/>
    </row>
    <row r="3405" spans="4:4" customFormat="1" x14ac:dyDescent="0.25">
      <c r="D3405" s="10"/>
    </row>
    <row r="3406" spans="4:4" customFormat="1" x14ac:dyDescent="0.25">
      <c r="D3406" s="10"/>
    </row>
    <row r="3407" spans="4:4" customFormat="1" x14ac:dyDescent="0.25">
      <c r="D3407" s="10"/>
    </row>
    <row r="3408" spans="4:4" customFormat="1" x14ac:dyDescent="0.25">
      <c r="D3408" s="10"/>
    </row>
    <row r="3409" spans="4:4" customFormat="1" x14ac:dyDescent="0.25">
      <c r="D3409" s="10"/>
    </row>
    <row r="3410" spans="4:4" customFormat="1" x14ac:dyDescent="0.25">
      <c r="D3410" s="10"/>
    </row>
    <row r="3411" spans="4:4" customFormat="1" x14ac:dyDescent="0.25">
      <c r="D3411" s="10"/>
    </row>
    <row r="3412" spans="4:4" customFormat="1" x14ac:dyDescent="0.25">
      <c r="D3412" s="10"/>
    </row>
    <row r="3413" spans="4:4" customFormat="1" x14ac:dyDescent="0.25">
      <c r="D3413" s="10"/>
    </row>
    <row r="3414" spans="4:4" customFormat="1" x14ac:dyDescent="0.25">
      <c r="D3414" s="10"/>
    </row>
    <row r="3415" spans="4:4" customFormat="1" x14ac:dyDescent="0.25">
      <c r="D3415" s="10"/>
    </row>
    <row r="3416" spans="4:4" customFormat="1" x14ac:dyDescent="0.25">
      <c r="D3416" s="10"/>
    </row>
    <row r="3417" spans="4:4" customFormat="1" x14ac:dyDescent="0.25">
      <c r="D3417" s="10"/>
    </row>
    <row r="3418" spans="4:4" customFormat="1" x14ac:dyDescent="0.25">
      <c r="D3418" s="10"/>
    </row>
    <row r="3419" spans="4:4" customFormat="1" x14ac:dyDescent="0.25">
      <c r="D3419" s="10"/>
    </row>
    <row r="3420" spans="4:4" customFormat="1" x14ac:dyDescent="0.25">
      <c r="D3420" s="10"/>
    </row>
    <row r="3421" spans="4:4" customFormat="1" x14ac:dyDescent="0.25">
      <c r="D3421" s="10"/>
    </row>
    <row r="3422" spans="4:4" customFormat="1" x14ac:dyDescent="0.25">
      <c r="D3422" s="10"/>
    </row>
    <row r="3423" spans="4:4" customFormat="1" x14ac:dyDescent="0.25">
      <c r="D3423" s="10"/>
    </row>
    <row r="3424" spans="4:4" customFormat="1" x14ac:dyDescent="0.25">
      <c r="D3424" s="10"/>
    </row>
    <row r="3425" spans="4:4" customFormat="1" x14ac:dyDescent="0.25">
      <c r="D3425" s="10"/>
    </row>
    <row r="3426" spans="4:4" customFormat="1" x14ac:dyDescent="0.25">
      <c r="D3426" s="10"/>
    </row>
    <row r="3427" spans="4:4" customFormat="1" x14ac:dyDescent="0.25">
      <c r="D3427" s="10"/>
    </row>
    <row r="3428" spans="4:4" customFormat="1" x14ac:dyDescent="0.25">
      <c r="D3428" s="10"/>
    </row>
    <row r="3429" spans="4:4" customFormat="1" x14ac:dyDescent="0.25">
      <c r="D3429" s="10"/>
    </row>
    <row r="3430" spans="4:4" customFormat="1" x14ac:dyDescent="0.25">
      <c r="D3430" s="10"/>
    </row>
    <row r="3431" spans="4:4" customFormat="1" x14ac:dyDescent="0.25">
      <c r="D3431" s="10"/>
    </row>
    <row r="3432" spans="4:4" customFormat="1" x14ac:dyDescent="0.25">
      <c r="D3432" s="10"/>
    </row>
    <row r="3433" spans="4:4" customFormat="1" x14ac:dyDescent="0.25">
      <c r="D3433" s="10"/>
    </row>
    <row r="3434" spans="4:4" customFormat="1" x14ac:dyDescent="0.25">
      <c r="D3434" s="10"/>
    </row>
    <row r="3435" spans="4:4" customFormat="1" x14ac:dyDescent="0.25">
      <c r="D3435" s="10"/>
    </row>
    <row r="3436" spans="4:4" customFormat="1" x14ac:dyDescent="0.25">
      <c r="D3436" s="10"/>
    </row>
    <row r="3437" spans="4:4" customFormat="1" x14ac:dyDescent="0.25">
      <c r="D3437" s="10"/>
    </row>
    <row r="3438" spans="4:4" customFormat="1" x14ac:dyDescent="0.25">
      <c r="D3438" s="10"/>
    </row>
    <row r="3439" spans="4:4" customFormat="1" x14ac:dyDescent="0.25">
      <c r="D3439" s="10"/>
    </row>
    <row r="3440" spans="4:4" customFormat="1" x14ac:dyDescent="0.25">
      <c r="D3440" s="10"/>
    </row>
    <row r="3441" spans="4:4" customFormat="1" x14ac:dyDescent="0.25">
      <c r="D3441" s="10"/>
    </row>
    <row r="3442" spans="4:4" customFormat="1" x14ac:dyDescent="0.25">
      <c r="D3442" s="10"/>
    </row>
    <row r="3443" spans="4:4" customFormat="1" x14ac:dyDescent="0.25">
      <c r="D3443" s="10"/>
    </row>
    <row r="3444" spans="4:4" customFormat="1" x14ac:dyDescent="0.25">
      <c r="D3444" s="10"/>
    </row>
    <row r="3445" spans="4:4" customFormat="1" x14ac:dyDescent="0.25">
      <c r="D3445" s="10"/>
    </row>
    <row r="3446" spans="4:4" customFormat="1" x14ac:dyDescent="0.25">
      <c r="D3446" s="10"/>
    </row>
    <row r="3447" spans="4:4" customFormat="1" x14ac:dyDescent="0.25">
      <c r="D3447" s="10"/>
    </row>
    <row r="3448" spans="4:4" customFormat="1" x14ac:dyDescent="0.25">
      <c r="D3448" s="10"/>
    </row>
    <row r="3449" spans="4:4" customFormat="1" x14ac:dyDescent="0.25">
      <c r="D3449" s="10"/>
    </row>
    <row r="3450" spans="4:4" customFormat="1" x14ac:dyDescent="0.25">
      <c r="D3450" s="10"/>
    </row>
    <row r="3451" spans="4:4" customFormat="1" x14ac:dyDescent="0.25">
      <c r="D3451" s="10"/>
    </row>
    <row r="3452" spans="4:4" customFormat="1" x14ac:dyDescent="0.25">
      <c r="D3452" s="10"/>
    </row>
    <row r="3453" spans="4:4" customFormat="1" x14ac:dyDescent="0.25">
      <c r="D3453" s="10"/>
    </row>
    <row r="3454" spans="4:4" customFormat="1" x14ac:dyDescent="0.25">
      <c r="D3454" s="10"/>
    </row>
    <row r="3455" spans="4:4" customFormat="1" x14ac:dyDescent="0.25">
      <c r="D3455" s="10"/>
    </row>
    <row r="3456" spans="4:4" customFormat="1" x14ac:dyDescent="0.25">
      <c r="D3456" s="10"/>
    </row>
    <row r="3457" spans="4:4" customFormat="1" x14ac:dyDescent="0.25">
      <c r="D3457" s="10"/>
    </row>
    <row r="3458" spans="4:4" customFormat="1" x14ac:dyDescent="0.25">
      <c r="D3458" s="10"/>
    </row>
    <row r="3459" spans="4:4" customFormat="1" x14ac:dyDescent="0.25">
      <c r="D3459" s="10"/>
    </row>
    <row r="3460" spans="4:4" customFormat="1" x14ac:dyDescent="0.25">
      <c r="D3460" s="10"/>
    </row>
    <row r="3461" spans="4:4" customFormat="1" x14ac:dyDescent="0.25">
      <c r="D3461" s="10"/>
    </row>
    <row r="3462" spans="4:4" customFormat="1" x14ac:dyDescent="0.25">
      <c r="D3462" s="10"/>
    </row>
    <row r="3463" spans="4:4" customFormat="1" x14ac:dyDescent="0.25">
      <c r="D3463" s="10"/>
    </row>
    <row r="3464" spans="4:4" customFormat="1" x14ac:dyDescent="0.25">
      <c r="D3464" s="10"/>
    </row>
    <row r="3465" spans="4:4" customFormat="1" x14ac:dyDescent="0.25">
      <c r="D3465" s="10"/>
    </row>
    <row r="3466" spans="4:4" customFormat="1" x14ac:dyDescent="0.25">
      <c r="D3466" s="10"/>
    </row>
    <row r="3467" spans="4:4" customFormat="1" x14ac:dyDescent="0.25">
      <c r="D3467" s="10"/>
    </row>
    <row r="3468" spans="4:4" customFormat="1" x14ac:dyDescent="0.25">
      <c r="D3468" s="10"/>
    </row>
    <row r="3469" spans="4:4" customFormat="1" x14ac:dyDescent="0.25">
      <c r="D3469" s="10"/>
    </row>
    <row r="3470" spans="4:4" customFormat="1" x14ac:dyDescent="0.25">
      <c r="D3470" s="10"/>
    </row>
    <row r="3471" spans="4:4" customFormat="1" x14ac:dyDescent="0.25">
      <c r="D3471" s="10"/>
    </row>
    <row r="3472" spans="4:4" customFormat="1" x14ac:dyDescent="0.25">
      <c r="D3472" s="10"/>
    </row>
    <row r="3473" spans="4:4" customFormat="1" x14ac:dyDescent="0.25">
      <c r="D3473" s="10"/>
    </row>
    <row r="3474" spans="4:4" customFormat="1" x14ac:dyDescent="0.25">
      <c r="D3474" s="10"/>
    </row>
    <row r="3475" spans="4:4" customFormat="1" x14ac:dyDescent="0.25">
      <c r="D3475" s="10"/>
    </row>
    <row r="3476" spans="4:4" customFormat="1" x14ac:dyDescent="0.25">
      <c r="D3476" s="10"/>
    </row>
    <row r="3477" spans="4:4" customFormat="1" x14ac:dyDescent="0.25">
      <c r="D3477" s="10"/>
    </row>
    <row r="3478" spans="4:4" customFormat="1" x14ac:dyDescent="0.25">
      <c r="D3478" s="10"/>
    </row>
    <row r="3479" spans="4:4" customFormat="1" x14ac:dyDescent="0.25">
      <c r="D3479" s="10"/>
    </row>
    <row r="3480" spans="4:4" customFormat="1" x14ac:dyDescent="0.25">
      <c r="D3480" s="10"/>
    </row>
    <row r="3481" spans="4:4" customFormat="1" x14ac:dyDescent="0.25">
      <c r="D3481" s="10"/>
    </row>
    <row r="3482" spans="4:4" customFormat="1" x14ac:dyDescent="0.25">
      <c r="D3482" s="10"/>
    </row>
    <row r="3483" spans="4:4" customFormat="1" x14ac:dyDescent="0.25">
      <c r="D3483" s="10"/>
    </row>
    <row r="3484" spans="4:4" customFormat="1" x14ac:dyDescent="0.25">
      <c r="D3484" s="10"/>
    </row>
    <row r="3485" spans="4:4" customFormat="1" x14ac:dyDescent="0.25">
      <c r="D3485" s="10"/>
    </row>
    <row r="3486" spans="4:4" customFormat="1" x14ac:dyDescent="0.25">
      <c r="D3486" s="10"/>
    </row>
    <row r="3487" spans="4:4" customFormat="1" x14ac:dyDescent="0.25">
      <c r="D3487" s="10"/>
    </row>
    <row r="3488" spans="4:4" customFormat="1" x14ac:dyDescent="0.25">
      <c r="D3488" s="10"/>
    </row>
    <row r="3489" spans="4:4" customFormat="1" x14ac:dyDescent="0.25">
      <c r="D3489" s="10"/>
    </row>
    <row r="3490" spans="4:4" customFormat="1" x14ac:dyDescent="0.25">
      <c r="D3490" s="10"/>
    </row>
    <row r="3491" spans="4:4" customFormat="1" x14ac:dyDescent="0.25">
      <c r="D3491" s="10"/>
    </row>
    <row r="3492" spans="4:4" customFormat="1" x14ac:dyDescent="0.25">
      <c r="D3492" s="10"/>
    </row>
    <row r="3493" spans="4:4" customFormat="1" x14ac:dyDescent="0.25">
      <c r="D3493" s="10"/>
    </row>
    <row r="3494" spans="4:4" customFormat="1" x14ac:dyDescent="0.25">
      <c r="D3494" s="10"/>
    </row>
    <row r="3495" spans="4:4" customFormat="1" x14ac:dyDescent="0.25">
      <c r="D3495" s="10"/>
    </row>
    <row r="3496" spans="4:4" customFormat="1" x14ac:dyDescent="0.25">
      <c r="D3496" s="10"/>
    </row>
    <row r="3497" spans="4:4" customFormat="1" x14ac:dyDescent="0.25">
      <c r="D3497" s="10"/>
    </row>
    <row r="3498" spans="4:4" customFormat="1" x14ac:dyDescent="0.25">
      <c r="D3498" s="10"/>
    </row>
    <row r="3499" spans="4:4" customFormat="1" x14ac:dyDescent="0.25">
      <c r="D3499" s="10"/>
    </row>
    <row r="3500" spans="4:4" customFormat="1" x14ac:dyDescent="0.25">
      <c r="D3500" s="10"/>
    </row>
    <row r="3501" spans="4:4" customFormat="1" x14ac:dyDescent="0.25">
      <c r="D3501" s="10"/>
    </row>
    <row r="3502" spans="4:4" customFormat="1" x14ac:dyDescent="0.25">
      <c r="D3502" s="10"/>
    </row>
    <row r="3503" spans="4:4" customFormat="1" x14ac:dyDescent="0.25">
      <c r="D3503" s="10"/>
    </row>
    <row r="3504" spans="4:4" customFormat="1" x14ac:dyDescent="0.25">
      <c r="D3504" s="10"/>
    </row>
    <row r="3505" spans="4:4" customFormat="1" x14ac:dyDescent="0.25">
      <c r="D3505" s="10"/>
    </row>
    <row r="3506" spans="4:4" customFormat="1" x14ac:dyDescent="0.25">
      <c r="D3506" s="10"/>
    </row>
    <row r="3507" spans="4:4" customFormat="1" x14ac:dyDescent="0.25">
      <c r="D3507" s="10"/>
    </row>
    <row r="3508" spans="4:4" customFormat="1" x14ac:dyDescent="0.25">
      <c r="D3508" s="10"/>
    </row>
    <row r="3509" spans="4:4" customFormat="1" x14ac:dyDescent="0.25">
      <c r="D3509" s="10"/>
    </row>
    <row r="3510" spans="4:4" customFormat="1" x14ac:dyDescent="0.25">
      <c r="D3510" s="10"/>
    </row>
    <row r="3511" spans="4:4" customFormat="1" x14ac:dyDescent="0.25">
      <c r="D3511" s="10"/>
    </row>
    <row r="3512" spans="4:4" customFormat="1" x14ac:dyDescent="0.25">
      <c r="D3512" s="10"/>
    </row>
    <row r="3513" spans="4:4" customFormat="1" x14ac:dyDescent="0.25">
      <c r="D3513" s="10"/>
    </row>
    <row r="3514" spans="4:4" customFormat="1" x14ac:dyDescent="0.25">
      <c r="D3514" s="10"/>
    </row>
    <row r="3515" spans="4:4" customFormat="1" x14ac:dyDescent="0.25">
      <c r="D3515" s="10"/>
    </row>
    <row r="3516" spans="4:4" customFormat="1" x14ac:dyDescent="0.25">
      <c r="D3516" s="10"/>
    </row>
    <row r="3517" spans="4:4" customFormat="1" x14ac:dyDescent="0.25">
      <c r="D3517" s="10"/>
    </row>
    <row r="3518" spans="4:4" customFormat="1" x14ac:dyDescent="0.25">
      <c r="D3518" s="10"/>
    </row>
    <row r="3519" spans="4:4" customFormat="1" x14ac:dyDescent="0.25">
      <c r="D3519" s="10"/>
    </row>
    <row r="3520" spans="4:4" customFormat="1" x14ac:dyDescent="0.25">
      <c r="D3520" s="10"/>
    </row>
    <row r="3521" spans="4:4" customFormat="1" x14ac:dyDescent="0.25">
      <c r="D3521" s="10"/>
    </row>
    <row r="3522" spans="4:4" customFormat="1" x14ac:dyDescent="0.25">
      <c r="D3522" s="10"/>
    </row>
    <row r="3523" spans="4:4" customFormat="1" x14ac:dyDescent="0.25">
      <c r="D3523" s="10"/>
    </row>
    <row r="3524" spans="4:4" customFormat="1" x14ac:dyDescent="0.25">
      <c r="D3524" s="10"/>
    </row>
    <row r="3525" spans="4:4" customFormat="1" x14ac:dyDescent="0.25">
      <c r="D3525" s="10"/>
    </row>
    <row r="3526" spans="4:4" customFormat="1" x14ac:dyDescent="0.25">
      <c r="D3526" s="10"/>
    </row>
    <row r="3527" spans="4:4" customFormat="1" x14ac:dyDescent="0.25">
      <c r="D3527" s="10"/>
    </row>
    <row r="3528" spans="4:4" customFormat="1" x14ac:dyDescent="0.25">
      <c r="D3528" s="10"/>
    </row>
    <row r="3529" spans="4:4" customFormat="1" x14ac:dyDescent="0.25">
      <c r="D3529" s="10"/>
    </row>
    <row r="3530" spans="4:4" customFormat="1" x14ac:dyDescent="0.25">
      <c r="D3530" s="10"/>
    </row>
    <row r="3531" spans="4:4" customFormat="1" x14ac:dyDescent="0.25">
      <c r="D3531" s="10"/>
    </row>
    <row r="3532" spans="4:4" customFormat="1" x14ac:dyDescent="0.25">
      <c r="D3532" s="10"/>
    </row>
    <row r="3533" spans="4:4" customFormat="1" x14ac:dyDescent="0.25">
      <c r="D3533" s="10"/>
    </row>
    <row r="3534" spans="4:4" customFormat="1" x14ac:dyDescent="0.25">
      <c r="D3534" s="10"/>
    </row>
    <row r="3535" spans="4:4" customFormat="1" x14ac:dyDescent="0.25">
      <c r="D3535" s="10"/>
    </row>
    <row r="3536" spans="4:4" customFormat="1" x14ac:dyDescent="0.25">
      <c r="D3536" s="10"/>
    </row>
    <row r="3537" spans="4:4" customFormat="1" x14ac:dyDescent="0.25">
      <c r="D3537" s="10"/>
    </row>
    <row r="3538" spans="4:4" customFormat="1" x14ac:dyDescent="0.25">
      <c r="D3538" s="10"/>
    </row>
    <row r="3539" spans="4:4" customFormat="1" x14ac:dyDescent="0.25">
      <c r="D3539" s="10"/>
    </row>
    <row r="3540" spans="4:4" customFormat="1" x14ac:dyDescent="0.25">
      <c r="D3540" s="10"/>
    </row>
    <row r="3541" spans="4:4" customFormat="1" x14ac:dyDescent="0.25">
      <c r="D3541" s="10"/>
    </row>
    <row r="3542" spans="4:4" customFormat="1" x14ac:dyDescent="0.25">
      <c r="D3542" s="10"/>
    </row>
    <row r="3543" spans="4:4" customFormat="1" x14ac:dyDescent="0.25">
      <c r="D3543" s="10"/>
    </row>
    <row r="3544" spans="4:4" customFormat="1" x14ac:dyDescent="0.25">
      <c r="D3544" s="10"/>
    </row>
    <row r="3545" spans="4:4" customFormat="1" x14ac:dyDescent="0.25">
      <c r="D3545" s="10"/>
    </row>
    <row r="3546" spans="4:4" customFormat="1" x14ac:dyDescent="0.25">
      <c r="D3546" s="10"/>
    </row>
    <row r="3547" spans="4:4" customFormat="1" x14ac:dyDescent="0.25">
      <c r="D3547" s="10"/>
    </row>
    <row r="3548" spans="4:4" customFormat="1" x14ac:dyDescent="0.25">
      <c r="D3548" s="10"/>
    </row>
    <row r="3549" spans="4:4" customFormat="1" x14ac:dyDescent="0.25">
      <c r="D3549" s="10"/>
    </row>
    <row r="3550" spans="4:4" customFormat="1" x14ac:dyDescent="0.25">
      <c r="D3550" s="10"/>
    </row>
    <row r="3551" spans="4:4" customFormat="1" x14ac:dyDescent="0.25">
      <c r="D3551" s="10"/>
    </row>
    <row r="3552" spans="4:4" customFormat="1" x14ac:dyDescent="0.25">
      <c r="D3552" s="10"/>
    </row>
    <row r="3553" spans="4:4" customFormat="1" x14ac:dyDescent="0.25">
      <c r="D3553" s="10"/>
    </row>
    <row r="3554" spans="4:4" customFormat="1" x14ac:dyDescent="0.25">
      <c r="D3554" s="10"/>
    </row>
    <row r="3555" spans="4:4" customFormat="1" x14ac:dyDescent="0.25">
      <c r="D3555" s="10"/>
    </row>
    <row r="3556" spans="4:4" customFormat="1" x14ac:dyDescent="0.25">
      <c r="D3556" s="10"/>
    </row>
    <row r="3557" spans="4:4" customFormat="1" x14ac:dyDescent="0.25">
      <c r="D3557" s="10"/>
    </row>
    <row r="3558" spans="4:4" customFormat="1" x14ac:dyDescent="0.25">
      <c r="D3558" s="10"/>
    </row>
    <row r="3559" spans="4:4" customFormat="1" x14ac:dyDescent="0.25">
      <c r="D3559" s="10"/>
    </row>
    <row r="3560" spans="4:4" customFormat="1" x14ac:dyDescent="0.25">
      <c r="D3560" s="10"/>
    </row>
    <row r="3561" spans="4:4" customFormat="1" x14ac:dyDescent="0.25">
      <c r="D3561" s="10"/>
    </row>
    <row r="3562" spans="4:4" customFormat="1" x14ac:dyDescent="0.25">
      <c r="D3562" s="10"/>
    </row>
    <row r="3563" spans="4:4" customFormat="1" x14ac:dyDescent="0.25">
      <c r="D3563" s="10"/>
    </row>
    <row r="3564" spans="4:4" customFormat="1" x14ac:dyDescent="0.25">
      <c r="D3564" s="10"/>
    </row>
    <row r="3565" spans="4:4" customFormat="1" x14ac:dyDescent="0.25">
      <c r="D3565" s="10"/>
    </row>
    <row r="3566" spans="4:4" customFormat="1" x14ac:dyDescent="0.25">
      <c r="D3566" s="10"/>
    </row>
    <row r="3567" spans="4:4" customFormat="1" x14ac:dyDescent="0.25">
      <c r="D3567" s="10"/>
    </row>
    <row r="3568" spans="4:4" customFormat="1" x14ac:dyDescent="0.25">
      <c r="D3568" s="10"/>
    </row>
    <row r="3569" spans="4:4" customFormat="1" x14ac:dyDescent="0.25">
      <c r="D3569" s="10"/>
    </row>
    <row r="3570" spans="4:4" customFormat="1" x14ac:dyDescent="0.25">
      <c r="D3570" s="10"/>
    </row>
    <row r="3571" spans="4:4" customFormat="1" x14ac:dyDescent="0.25">
      <c r="D3571" s="10"/>
    </row>
    <row r="3572" spans="4:4" customFormat="1" x14ac:dyDescent="0.25">
      <c r="D3572" s="10"/>
    </row>
    <row r="3573" spans="4:4" customFormat="1" x14ac:dyDescent="0.25">
      <c r="D3573" s="10"/>
    </row>
    <row r="3574" spans="4:4" customFormat="1" x14ac:dyDescent="0.25">
      <c r="D3574" s="10"/>
    </row>
    <row r="3575" spans="4:4" customFormat="1" x14ac:dyDescent="0.25">
      <c r="D3575" s="10"/>
    </row>
    <row r="3576" spans="4:4" customFormat="1" x14ac:dyDescent="0.25">
      <c r="D3576" s="10"/>
    </row>
    <row r="3577" spans="4:4" customFormat="1" x14ac:dyDescent="0.25">
      <c r="D3577" s="10"/>
    </row>
    <row r="3578" spans="4:4" customFormat="1" x14ac:dyDescent="0.25">
      <c r="D3578" s="10"/>
    </row>
    <row r="3579" spans="4:4" customFormat="1" x14ac:dyDescent="0.25">
      <c r="D3579" s="10"/>
    </row>
    <row r="3580" spans="4:4" customFormat="1" x14ac:dyDescent="0.25">
      <c r="D3580" s="10"/>
    </row>
    <row r="3581" spans="4:4" customFormat="1" x14ac:dyDescent="0.25">
      <c r="D3581" s="10"/>
    </row>
    <row r="3582" spans="4:4" customFormat="1" x14ac:dyDescent="0.25">
      <c r="D3582" s="10"/>
    </row>
    <row r="3583" spans="4:4" customFormat="1" x14ac:dyDescent="0.25">
      <c r="D3583" s="10"/>
    </row>
    <row r="3584" spans="4:4" customFormat="1" x14ac:dyDescent="0.25">
      <c r="D3584" s="10"/>
    </row>
    <row r="3585" spans="4:4" customFormat="1" x14ac:dyDescent="0.25">
      <c r="D3585" s="10"/>
    </row>
    <row r="3586" spans="4:4" customFormat="1" x14ac:dyDescent="0.25">
      <c r="D3586" s="10"/>
    </row>
    <row r="3587" spans="4:4" customFormat="1" x14ac:dyDescent="0.25">
      <c r="D3587" s="10"/>
    </row>
    <row r="3588" spans="4:4" customFormat="1" x14ac:dyDescent="0.25">
      <c r="D3588" s="10"/>
    </row>
    <row r="3589" spans="4:4" customFormat="1" x14ac:dyDescent="0.25">
      <c r="D3589" s="10"/>
    </row>
    <row r="3590" spans="4:4" customFormat="1" x14ac:dyDescent="0.25">
      <c r="D3590" s="10"/>
    </row>
    <row r="3591" spans="4:4" customFormat="1" x14ac:dyDescent="0.25">
      <c r="D3591" s="10"/>
    </row>
    <row r="3592" spans="4:4" customFormat="1" x14ac:dyDescent="0.25">
      <c r="D3592" s="10"/>
    </row>
    <row r="3593" spans="4:4" customFormat="1" x14ac:dyDescent="0.25">
      <c r="D3593" s="10"/>
    </row>
    <row r="3594" spans="4:4" customFormat="1" x14ac:dyDescent="0.25">
      <c r="D3594" s="10"/>
    </row>
    <row r="3595" spans="4:4" customFormat="1" x14ac:dyDescent="0.25">
      <c r="D3595" s="10"/>
    </row>
    <row r="3596" spans="4:4" customFormat="1" x14ac:dyDescent="0.25">
      <c r="D3596" s="10"/>
    </row>
    <row r="3597" spans="4:4" customFormat="1" x14ac:dyDescent="0.25">
      <c r="D3597" s="10"/>
    </row>
    <row r="3598" spans="4:4" customFormat="1" x14ac:dyDescent="0.25">
      <c r="D3598" s="10"/>
    </row>
    <row r="3599" spans="4:4" customFormat="1" x14ac:dyDescent="0.25">
      <c r="D3599" s="10"/>
    </row>
    <row r="3600" spans="4:4" customFormat="1" x14ac:dyDescent="0.25">
      <c r="D3600" s="10"/>
    </row>
    <row r="3601" spans="4:4" customFormat="1" x14ac:dyDescent="0.25">
      <c r="D3601" s="10"/>
    </row>
    <row r="3602" spans="4:4" customFormat="1" x14ac:dyDescent="0.25">
      <c r="D3602" s="10"/>
    </row>
    <row r="3603" spans="4:4" customFormat="1" x14ac:dyDescent="0.25">
      <c r="D3603" s="10"/>
    </row>
    <row r="3604" spans="4:4" customFormat="1" x14ac:dyDescent="0.25">
      <c r="D3604" s="10"/>
    </row>
    <row r="3605" spans="4:4" customFormat="1" x14ac:dyDescent="0.25">
      <c r="D3605" s="10"/>
    </row>
    <row r="3606" spans="4:4" customFormat="1" x14ac:dyDescent="0.25">
      <c r="D3606" s="10"/>
    </row>
    <row r="3607" spans="4:4" customFormat="1" x14ac:dyDescent="0.25">
      <c r="D3607" s="10"/>
    </row>
    <row r="3608" spans="4:4" customFormat="1" x14ac:dyDescent="0.25">
      <c r="D3608" s="10"/>
    </row>
    <row r="3609" spans="4:4" customFormat="1" x14ac:dyDescent="0.25">
      <c r="D3609" s="10"/>
    </row>
    <row r="3610" spans="4:4" customFormat="1" x14ac:dyDescent="0.25">
      <c r="D3610" s="10"/>
    </row>
    <row r="3611" spans="4:4" customFormat="1" x14ac:dyDescent="0.25">
      <c r="D3611" s="10"/>
    </row>
    <row r="3612" spans="4:4" customFormat="1" x14ac:dyDescent="0.25">
      <c r="D3612" s="10"/>
    </row>
    <row r="3613" spans="4:4" customFormat="1" x14ac:dyDescent="0.25">
      <c r="D3613" s="10"/>
    </row>
    <row r="3614" spans="4:4" customFormat="1" x14ac:dyDescent="0.25">
      <c r="D3614" s="10"/>
    </row>
    <row r="3615" spans="4:4" customFormat="1" x14ac:dyDescent="0.25">
      <c r="D3615" s="10"/>
    </row>
    <row r="3616" spans="4:4" customFormat="1" x14ac:dyDescent="0.25">
      <c r="D3616" s="10"/>
    </row>
    <row r="3617" spans="4:4" customFormat="1" x14ac:dyDescent="0.25">
      <c r="D3617" s="10"/>
    </row>
    <row r="3618" spans="4:4" customFormat="1" x14ac:dyDescent="0.25">
      <c r="D3618" s="10"/>
    </row>
    <row r="3619" spans="4:4" customFormat="1" x14ac:dyDescent="0.25">
      <c r="D3619" s="10"/>
    </row>
    <row r="3620" spans="4:4" customFormat="1" x14ac:dyDescent="0.25">
      <c r="D3620" s="10"/>
    </row>
    <row r="3621" spans="4:4" customFormat="1" x14ac:dyDescent="0.25">
      <c r="D3621" s="10"/>
    </row>
    <row r="3622" spans="4:4" customFormat="1" x14ac:dyDescent="0.25">
      <c r="D3622" s="10"/>
    </row>
    <row r="3623" spans="4:4" customFormat="1" x14ac:dyDescent="0.25">
      <c r="D3623" s="10"/>
    </row>
    <row r="3624" spans="4:4" customFormat="1" x14ac:dyDescent="0.25">
      <c r="D3624" s="10"/>
    </row>
    <row r="3625" spans="4:4" customFormat="1" x14ac:dyDescent="0.25">
      <c r="D3625" s="10"/>
    </row>
    <row r="3626" spans="4:4" customFormat="1" x14ac:dyDescent="0.25">
      <c r="D3626" s="10"/>
    </row>
    <row r="3627" spans="4:4" customFormat="1" x14ac:dyDescent="0.25">
      <c r="D3627" s="10"/>
    </row>
    <row r="3628" spans="4:4" customFormat="1" x14ac:dyDescent="0.25">
      <c r="D3628" s="10"/>
    </row>
    <row r="3629" spans="4:4" customFormat="1" x14ac:dyDescent="0.25">
      <c r="D3629" s="10"/>
    </row>
    <row r="3630" spans="4:4" customFormat="1" x14ac:dyDescent="0.25">
      <c r="D3630" s="10"/>
    </row>
    <row r="3631" spans="4:4" customFormat="1" x14ac:dyDescent="0.25">
      <c r="D3631" s="10"/>
    </row>
    <row r="3632" spans="4:4" customFormat="1" x14ac:dyDescent="0.25">
      <c r="D3632" s="10"/>
    </row>
    <row r="3633" spans="4:4" customFormat="1" x14ac:dyDescent="0.25">
      <c r="D3633" s="10"/>
    </row>
    <row r="3634" spans="4:4" customFormat="1" x14ac:dyDescent="0.25">
      <c r="D3634" s="10"/>
    </row>
    <row r="3635" spans="4:4" customFormat="1" x14ac:dyDescent="0.25">
      <c r="D3635" s="10"/>
    </row>
    <row r="3636" spans="4:4" customFormat="1" x14ac:dyDescent="0.25">
      <c r="D3636" s="10"/>
    </row>
    <row r="3637" spans="4:4" customFormat="1" x14ac:dyDescent="0.25">
      <c r="D3637" s="10"/>
    </row>
    <row r="3638" spans="4:4" customFormat="1" x14ac:dyDescent="0.25">
      <c r="D3638" s="10"/>
    </row>
    <row r="3639" spans="4:4" customFormat="1" x14ac:dyDescent="0.25">
      <c r="D3639" s="10"/>
    </row>
    <row r="3640" spans="4:4" customFormat="1" x14ac:dyDescent="0.25">
      <c r="D3640" s="10"/>
    </row>
    <row r="3641" spans="4:4" customFormat="1" x14ac:dyDescent="0.25">
      <c r="D3641" s="10"/>
    </row>
    <row r="3642" spans="4:4" customFormat="1" x14ac:dyDescent="0.25">
      <c r="D3642" s="10"/>
    </row>
    <row r="3643" spans="4:4" customFormat="1" x14ac:dyDescent="0.25">
      <c r="D3643" s="10"/>
    </row>
    <row r="3644" spans="4:4" customFormat="1" x14ac:dyDescent="0.25">
      <c r="D3644" s="10"/>
    </row>
    <row r="3645" spans="4:4" customFormat="1" x14ac:dyDescent="0.25">
      <c r="D3645" s="10"/>
    </row>
    <row r="3646" spans="4:4" customFormat="1" x14ac:dyDescent="0.25">
      <c r="D3646" s="10"/>
    </row>
    <row r="3647" spans="4:4" customFormat="1" x14ac:dyDescent="0.25">
      <c r="D3647" s="10"/>
    </row>
    <row r="3648" spans="4:4" customFormat="1" x14ac:dyDescent="0.25">
      <c r="D3648" s="10"/>
    </row>
    <row r="3649" spans="4:4" customFormat="1" x14ac:dyDescent="0.25">
      <c r="D3649" s="10"/>
    </row>
    <row r="3650" spans="4:4" customFormat="1" x14ac:dyDescent="0.25">
      <c r="D3650" s="10"/>
    </row>
    <row r="3651" spans="4:4" customFormat="1" x14ac:dyDescent="0.25">
      <c r="D3651" s="10"/>
    </row>
    <row r="3652" spans="4:4" customFormat="1" x14ac:dyDescent="0.25">
      <c r="D3652" s="10"/>
    </row>
    <row r="3653" spans="4:4" customFormat="1" x14ac:dyDescent="0.25">
      <c r="D3653" s="10"/>
    </row>
    <row r="3654" spans="4:4" customFormat="1" x14ac:dyDescent="0.25">
      <c r="D3654" s="10"/>
    </row>
    <row r="3655" spans="4:4" customFormat="1" x14ac:dyDescent="0.25">
      <c r="D3655" s="10"/>
    </row>
    <row r="3656" spans="4:4" customFormat="1" x14ac:dyDescent="0.25">
      <c r="D3656" s="10"/>
    </row>
    <row r="3657" spans="4:4" customFormat="1" x14ac:dyDescent="0.25">
      <c r="D3657" s="10"/>
    </row>
    <row r="3658" spans="4:4" customFormat="1" x14ac:dyDescent="0.25">
      <c r="D3658" s="10"/>
    </row>
    <row r="3659" spans="4:4" customFormat="1" x14ac:dyDescent="0.25">
      <c r="D3659" s="10"/>
    </row>
    <row r="3660" spans="4:4" customFormat="1" x14ac:dyDescent="0.25">
      <c r="D3660" s="10"/>
    </row>
    <row r="3661" spans="4:4" customFormat="1" x14ac:dyDescent="0.25">
      <c r="D3661" s="10"/>
    </row>
    <row r="3662" spans="4:4" customFormat="1" x14ac:dyDescent="0.25">
      <c r="D3662" s="10"/>
    </row>
    <row r="3663" spans="4:4" customFormat="1" x14ac:dyDescent="0.25">
      <c r="D3663" s="10"/>
    </row>
    <row r="3664" spans="4:4" customFormat="1" x14ac:dyDescent="0.25">
      <c r="D3664" s="10"/>
    </row>
    <row r="3665" spans="4:4" customFormat="1" x14ac:dyDescent="0.25">
      <c r="D3665" s="10"/>
    </row>
    <row r="3666" spans="4:4" customFormat="1" x14ac:dyDescent="0.25">
      <c r="D3666" s="10"/>
    </row>
    <row r="3667" spans="4:4" customFormat="1" x14ac:dyDescent="0.25">
      <c r="D3667" s="10"/>
    </row>
    <row r="3668" spans="4:4" customFormat="1" x14ac:dyDescent="0.25">
      <c r="D3668" s="10"/>
    </row>
    <row r="3669" spans="4:4" customFormat="1" x14ac:dyDescent="0.25">
      <c r="D3669" s="10"/>
    </row>
    <row r="3670" spans="4:4" customFormat="1" x14ac:dyDescent="0.25">
      <c r="D3670" s="10"/>
    </row>
    <row r="3671" spans="4:4" customFormat="1" x14ac:dyDescent="0.25">
      <c r="D3671" s="10"/>
    </row>
    <row r="3672" spans="4:4" customFormat="1" x14ac:dyDescent="0.25">
      <c r="D3672" s="10"/>
    </row>
    <row r="3673" spans="4:4" customFormat="1" x14ac:dyDescent="0.25">
      <c r="D3673" s="10"/>
    </row>
    <row r="3674" spans="4:4" customFormat="1" x14ac:dyDescent="0.25">
      <c r="D3674" s="10"/>
    </row>
    <row r="3675" spans="4:4" customFormat="1" x14ac:dyDescent="0.25">
      <c r="D3675" s="10"/>
    </row>
    <row r="3676" spans="4:4" customFormat="1" x14ac:dyDescent="0.25">
      <c r="D3676" s="10"/>
    </row>
    <row r="3677" spans="4:4" customFormat="1" x14ac:dyDescent="0.25">
      <c r="D3677" s="10"/>
    </row>
    <row r="3678" spans="4:4" customFormat="1" x14ac:dyDescent="0.25">
      <c r="D3678" s="10"/>
    </row>
    <row r="3679" spans="4:4" customFormat="1" x14ac:dyDescent="0.25">
      <c r="D3679" s="10"/>
    </row>
    <row r="3680" spans="4:4" customFormat="1" x14ac:dyDescent="0.25">
      <c r="D3680" s="10"/>
    </row>
    <row r="3681" spans="4:4" customFormat="1" x14ac:dyDescent="0.25">
      <c r="D3681" s="10"/>
    </row>
    <row r="3682" spans="4:4" customFormat="1" x14ac:dyDescent="0.25">
      <c r="D3682" s="10"/>
    </row>
    <row r="3683" spans="4:4" customFormat="1" x14ac:dyDescent="0.25">
      <c r="D3683" s="10"/>
    </row>
    <row r="3684" spans="4:4" customFormat="1" x14ac:dyDescent="0.25">
      <c r="D3684" s="10"/>
    </row>
    <row r="3685" spans="4:4" customFormat="1" x14ac:dyDescent="0.25">
      <c r="D3685" s="10"/>
    </row>
    <row r="3686" spans="4:4" customFormat="1" x14ac:dyDescent="0.25">
      <c r="D3686" s="10"/>
    </row>
    <row r="3687" spans="4:4" customFormat="1" x14ac:dyDescent="0.25">
      <c r="D3687" s="10"/>
    </row>
    <row r="3688" spans="4:4" customFormat="1" x14ac:dyDescent="0.25">
      <c r="D3688" s="10"/>
    </row>
    <row r="3689" spans="4:4" customFormat="1" x14ac:dyDescent="0.25">
      <c r="D3689" s="10"/>
    </row>
    <row r="3690" spans="4:4" customFormat="1" x14ac:dyDescent="0.25">
      <c r="D3690" s="10"/>
    </row>
    <row r="3691" spans="4:4" customFormat="1" x14ac:dyDescent="0.25">
      <c r="D3691" s="10"/>
    </row>
    <row r="3692" spans="4:4" customFormat="1" x14ac:dyDescent="0.25">
      <c r="D3692" s="10"/>
    </row>
    <row r="3693" spans="4:4" customFormat="1" x14ac:dyDescent="0.25">
      <c r="D3693" s="10"/>
    </row>
    <row r="3694" spans="4:4" customFormat="1" x14ac:dyDescent="0.25">
      <c r="D3694" s="10"/>
    </row>
    <row r="3695" spans="4:4" customFormat="1" x14ac:dyDescent="0.25">
      <c r="D3695" s="10"/>
    </row>
    <row r="3696" spans="4:4" customFormat="1" x14ac:dyDescent="0.25">
      <c r="D3696" s="10"/>
    </row>
    <row r="3697" spans="4:4" customFormat="1" x14ac:dyDescent="0.25">
      <c r="D3697" s="10"/>
    </row>
    <row r="3698" spans="4:4" customFormat="1" x14ac:dyDescent="0.25">
      <c r="D3698" s="10"/>
    </row>
    <row r="3699" spans="4:4" customFormat="1" x14ac:dyDescent="0.25">
      <c r="D3699" s="10"/>
    </row>
    <row r="3700" spans="4:4" customFormat="1" x14ac:dyDescent="0.25">
      <c r="D3700" s="10"/>
    </row>
    <row r="3701" spans="4:4" customFormat="1" x14ac:dyDescent="0.25">
      <c r="D3701" s="10"/>
    </row>
    <row r="3702" spans="4:4" customFormat="1" x14ac:dyDescent="0.25">
      <c r="D3702" s="10"/>
    </row>
    <row r="3703" spans="4:4" customFormat="1" x14ac:dyDescent="0.25">
      <c r="D3703" s="10"/>
    </row>
    <row r="3704" spans="4:4" customFormat="1" x14ac:dyDescent="0.25">
      <c r="D3704" s="10"/>
    </row>
    <row r="3705" spans="4:4" customFormat="1" x14ac:dyDescent="0.25">
      <c r="D3705" s="10"/>
    </row>
    <row r="3706" spans="4:4" customFormat="1" x14ac:dyDescent="0.25">
      <c r="D3706" s="10"/>
    </row>
    <row r="3707" spans="4:4" customFormat="1" x14ac:dyDescent="0.25">
      <c r="D3707" s="10"/>
    </row>
    <row r="3708" spans="4:4" customFormat="1" x14ac:dyDescent="0.25">
      <c r="D3708" s="10"/>
    </row>
    <row r="3709" spans="4:4" customFormat="1" x14ac:dyDescent="0.25">
      <c r="D3709" s="10"/>
    </row>
    <row r="3710" spans="4:4" customFormat="1" x14ac:dyDescent="0.25">
      <c r="D3710" s="10"/>
    </row>
    <row r="3711" spans="4:4" customFormat="1" x14ac:dyDescent="0.25">
      <c r="D3711" s="10"/>
    </row>
    <row r="3712" spans="4:4" customFormat="1" x14ac:dyDescent="0.25">
      <c r="D3712" s="10"/>
    </row>
    <row r="3713" spans="4:4" customFormat="1" x14ac:dyDescent="0.25">
      <c r="D3713" s="10"/>
    </row>
    <row r="3714" spans="4:4" customFormat="1" x14ac:dyDescent="0.25">
      <c r="D3714" s="10"/>
    </row>
    <row r="3715" spans="4:4" customFormat="1" x14ac:dyDescent="0.25">
      <c r="D3715" s="10"/>
    </row>
    <row r="3716" spans="4:4" customFormat="1" x14ac:dyDescent="0.25">
      <c r="D3716" s="10"/>
    </row>
    <row r="3717" spans="4:4" customFormat="1" x14ac:dyDescent="0.25">
      <c r="D3717" s="10"/>
    </row>
    <row r="3718" spans="4:4" customFormat="1" x14ac:dyDescent="0.25">
      <c r="D3718" s="10"/>
    </row>
    <row r="3719" spans="4:4" customFormat="1" x14ac:dyDescent="0.25">
      <c r="D3719" s="10"/>
    </row>
    <row r="3720" spans="4:4" customFormat="1" x14ac:dyDescent="0.25">
      <c r="D3720" s="10"/>
    </row>
    <row r="3721" spans="4:4" customFormat="1" x14ac:dyDescent="0.25">
      <c r="D3721" s="10"/>
    </row>
    <row r="3722" spans="4:4" customFormat="1" x14ac:dyDescent="0.25">
      <c r="D3722" s="10"/>
    </row>
    <row r="3723" spans="4:4" customFormat="1" x14ac:dyDescent="0.25">
      <c r="D3723" s="10"/>
    </row>
    <row r="3724" spans="4:4" customFormat="1" x14ac:dyDescent="0.25">
      <c r="D3724" s="10"/>
    </row>
    <row r="3725" spans="4:4" customFormat="1" x14ac:dyDescent="0.25">
      <c r="D3725" s="10"/>
    </row>
    <row r="3726" spans="4:4" customFormat="1" x14ac:dyDescent="0.25">
      <c r="D3726" s="10"/>
    </row>
    <row r="3727" spans="4:4" customFormat="1" x14ac:dyDescent="0.25">
      <c r="D3727" s="10"/>
    </row>
    <row r="3728" spans="4:4" customFormat="1" x14ac:dyDescent="0.25">
      <c r="D3728" s="10"/>
    </row>
    <row r="3729" spans="4:4" customFormat="1" x14ac:dyDescent="0.25">
      <c r="D3729" s="10"/>
    </row>
    <row r="3730" spans="4:4" customFormat="1" x14ac:dyDescent="0.25">
      <c r="D3730" s="10"/>
    </row>
    <row r="3731" spans="4:4" customFormat="1" x14ac:dyDescent="0.25">
      <c r="D3731" s="10"/>
    </row>
    <row r="3732" spans="4:4" customFormat="1" x14ac:dyDescent="0.25">
      <c r="D3732" s="10"/>
    </row>
    <row r="3733" spans="4:4" customFormat="1" x14ac:dyDescent="0.25">
      <c r="D3733" s="10"/>
    </row>
    <row r="3734" spans="4:4" customFormat="1" x14ac:dyDescent="0.25">
      <c r="D3734" s="10"/>
    </row>
    <row r="3735" spans="4:4" customFormat="1" x14ac:dyDescent="0.25">
      <c r="D3735" s="10"/>
    </row>
    <row r="3736" spans="4:4" customFormat="1" x14ac:dyDescent="0.25">
      <c r="D3736" s="10"/>
    </row>
    <row r="3737" spans="4:4" customFormat="1" x14ac:dyDescent="0.25">
      <c r="D3737" s="10"/>
    </row>
    <row r="3738" spans="4:4" customFormat="1" x14ac:dyDescent="0.25">
      <c r="D3738" s="10"/>
    </row>
    <row r="3739" spans="4:4" customFormat="1" x14ac:dyDescent="0.25">
      <c r="D3739" s="10"/>
    </row>
    <row r="3740" spans="4:4" customFormat="1" x14ac:dyDescent="0.25">
      <c r="D3740" s="10"/>
    </row>
    <row r="3741" spans="4:4" customFormat="1" x14ac:dyDescent="0.25">
      <c r="D3741" s="10"/>
    </row>
    <row r="3742" spans="4:4" customFormat="1" x14ac:dyDescent="0.25">
      <c r="D3742" s="10"/>
    </row>
    <row r="3743" spans="4:4" customFormat="1" x14ac:dyDescent="0.25">
      <c r="D3743" s="10"/>
    </row>
    <row r="3744" spans="4:4" customFormat="1" x14ac:dyDescent="0.25">
      <c r="D3744" s="10"/>
    </row>
    <row r="3745" spans="4:4" customFormat="1" x14ac:dyDescent="0.25">
      <c r="D3745" s="10"/>
    </row>
    <row r="3746" spans="4:4" customFormat="1" x14ac:dyDescent="0.25">
      <c r="D3746" s="10"/>
    </row>
    <row r="3747" spans="4:4" customFormat="1" x14ac:dyDescent="0.25">
      <c r="D3747" s="10"/>
    </row>
    <row r="3748" spans="4:4" customFormat="1" x14ac:dyDescent="0.25">
      <c r="D3748" s="10"/>
    </row>
    <row r="3749" spans="4:4" customFormat="1" x14ac:dyDescent="0.25">
      <c r="D3749" s="10"/>
    </row>
    <row r="3750" spans="4:4" customFormat="1" x14ac:dyDescent="0.25">
      <c r="D3750" s="10"/>
    </row>
    <row r="3751" spans="4:4" customFormat="1" x14ac:dyDescent="0.25">
      <c r="D3751" s="10"/>
    </row>
    <row r="3752" spans="4:4" customFormat="1" x14ac:dyDescent="0.25">
      <c r="D3752" s="10"/>
    </row>
    <row r="3753" spans="4:4" customFormat="1" x14ac:dyDescent="0.25">
      <c r="D3753" s="10"/>
    </row>
    <row r="3754" spans="4:4" customFormat="1" x14ac:dyDescent="0.25">
      <c r="D3754" s="10"/>
    </row>
    <row r="3755" spans="4:4" customFormat="1" x14ac:dyDescent="0.25">
      <c r="D3755" s="10"/>
    </row>
    <row r="3756" spans="4:4" customFormat="1" x14ac:dyDescent="0.25">
      <c r="D3756" s="10"/>
    </row>
    <row r="3757" spans="4:4" customFormat="1" x14ac:dyDescent="0.25">
      <c r="D3757" s="10"/>
    </row>
    <row r="3758" spans="4:4" customFormat="1" x14ac:dyDescent="0.25">
      <c r="D3758" s="10"/>
    </row>
    <row r="3759" spans="4:4" customFormat="1" x14ac:dyDescent="0.25">
      <c r="D3759" s="10"/>
    </row>
    <row r="3760" spans="4:4" customFormat="1" x14ac:dyDescent="0.25">
      <c r="D3760" s="10"/>
    </row>
    <row r="3761" spans="4:4" customFormat="1" x14ac:dyDescent="0.25">
      <c r="D3761" s="10"/>
    </row>
    <row r="3762" spans="4:4" customFormat="1" x14ac:dyDescent="0.25">
      <c r="D3762" s="10"/>
    </row>
    <row r="3763" spans="4:4" customFormat="1" x14ac:dyDescent="0.25">
      <c r="D3763" s="10"/>
    </row>
    <row r="3764" spans="4:4" customFormat="1" x14ac:dyDescent="0.25">
      <c r="D3764" s="10"/>
    </row>
    <row r="3765" spans="4:4" customFormat="1" x14ac:dyDescent="0.25">
      <c r="D3765" s="10"/>
    </row>
    <row r="3766" spans="4:4" customFormat="1" x14ac:dyDescent="0.25">
      <c r="D3766" s="10"/>
    </row>
    <row r="3767" spans="4:4" customFormat="1" x14ac:dyDescent="0.25">
      <c r="D3767" s="10"/>
    </row>
    <row r="3768" spans="4:4" customFormat="1" x14ac:dyDescent="0.25">
      <c r="D3768" s="10"/>
    </row>
    <row r="3769" spans="4:4" customFormat="1" x14ac:dyDescent="0.25">
      <c r="D3769" s="10"/>
    </row>
    <row r="3770" spans="4:4" customFormat="1" x14ac:dyDescent="0.25">
      <c r="D3770" s="10"/>
    </row>
    <row r="3771" spans="4:4" customFormat="1" x14ac:dyDescent="0.25">
      <c r="D3771" s="10"/>
    </row>
    <row r="3772" spans="4:4" customFormat="1" x14ac:dyDescent="0.25">
      <c r="D3772" s="10"/>
    </row>
    <row r="3773" spans="4:4" customFormat="1" x14ac:dyDescent="0.25">
      <c r="D3773" s="10"/>
    </row>
    <row r="3774" spans="4:4" customFormat="1" x14ac:dyDescent="0.25">
      <c r="D3774" s="10"/>
    </row>
    <row r="3775" spans="4:4" customFormat="1" x14ac:dyDescent="0.25">
      <c r="D3775" s="10"/>
    </row>
    <row r="3776" spans="4:4" customFormat="1" x14ac:dyDescent="0.25">
      <c r="D3776" s="10"/>
    </row>
    <row r="3777" spans="4:4" customFormat="1" x14ac:dyDescent="0.25">
      <c r="D3777" s="10"/>
    </row>
    <row r="3778" spans="4:4" customFormat="1" x14ac:dyDescent="0.25">
      <c r="D3778" s="10"/>
    </row>
    <row r="3779" spans="4:4" customFormat="1" x14ac:dyDescent="0.25">
      <c r="D3779" s="10"/>
    </row>
    <row r="3780" spans="4:4" customFormat="1" x14ac:dyDescent="0.25">
      <c r="D3780" s="10"/>
    </row>
    <row r="3781" spans="4:4" customFormat="1" x14ac:dyDescent="0.25">
      <c r="D3781" s="10"/>
    </row>
    <row r="3782" spans="4:4" customFormat="1" x14ac:dyDescent="0.25">
      <c r="D3782" s="10"/>
    </row>
    <row r="3783" spans="4:4" customFormat="1" x14ac:dyDescent="0.25">
      <c r="D3783" s="10"/>
    </row>
    <row r="3784" spans="4:4" customFormat="1" x14ac:dyDescent="0.25">
      <c r="D3784" s="10"/>
    </row>
    <row r="3785" spans="4:4" customFormat="1" x14ac:dyDescent="0.25">
      <c r="D3785" s="10"/>
    </row>
    <row r="3786" spans="4:4" customFormat="1" x14ac:dyDescent="0.25">
      <c r="D3786" s="10"/>
    </row>
    <row r="3787" spans="4:4" customFormat="1" x14ac:dyDescent="0.25">
      <c r="D3787" s="10"/>
    </row>
    <row r="3788" spans="4:4" customFormat="1" x14ac:dyDescent="0.25">
      <c r="D3788" s="10"/>
    </row>
    <row r="3789" spans="4:4" customFormat="1" x14ac:dyDescent="0.25">
      <c r="D3789" s="10"/>
    </row>
    <row r="3790" spans="4:4" customFormat="1" x14ac:dyDescent="0.25">
      <c r="D3790" s="10"/>
    </row>
    <row r="3791" spans="4:4" customFormat="1" x14ac:dyDescent="0.25">
      <c r="D3791" s="10"/>
    </row>
    <row r="3792" spans="4:4" customFormat="1" x14ac:dyDescent="0.25">
      <c r="D3792" s="10"/>
    </row>
    <row r="3793" spans="4:4" customFormat="1" x14ac:dyDescent="0.25">
      <c r="D3793" s="10"/>
    </row>
    <row r="3794" spans="4:4" customFormat="1" x14ac:dyDescent="0.25">
      <c r="D3794" s="10"/>
    </row>
    <row r="3795" spans="4:4" customFormat="1" x14ac:dyDescent="0.25">
      <c r="D3795" s="10"/>
    </row>
    <row r="3796" spans="4:4" customFormat="1" x14ac:dyDescent="0.25">
      <c r="D3796" s="10"/>
    </row>
    <row r="3797" spans="4:4" customFormat="1" x14ac:dyDescent="0.25">
      <c r="D3797" s="10"/>
    </row>
    <row r="3798" spans="4:4" customFormat="1" x14ac:dyDescent="0.25">
      <c r="D3798" s="10"/>
    </row>
    <row r="3799" spans="4:4" customFormat="1" x14ac:dyDescent="0.25">
      <c r="D3799" s="10"/>
    </row>
    <row r="3800" spans="4:4" customFormat="1" x14ac:dyDescent="0.25">
      <c r="D3800" s="10"/>
    </row>
    <row r="3801" spans="4:4" customFormat="1" x14ac:dyDescent="0.25">
      <c r="D3801" s="10"/>
    </row>
    <row r="3802" spans="4:4" customFormat="1" x14ac:dyDescent="0.25">
      <c r="D3802" s="10"/>
    </row>
    <row r="3803" spans="4:4" customFormat="1" x14ac:dyDescent="0.25">
      <c r="D3803" s="10"/>
    </row>
    <row r="3804" spans="4:4" customFormat="1" x14ac:dyDescent="0.25">
      <c r="D3804" s="10"/>
    </row>
    <row r="3805" spans="4:4" customFormat="1" x14ac:dyDescent="0.25">
      <c r="D3805" s="10"/>
    </row>
    <row r="3806" spans="4:4" customFormat="1" x14ac:dyDescent="0.25">
      <c r="D3806" s="10"/>
    </row>
    <row r="3807" spans="4:4" customFormat="1" x14ac:dyDescent="0.25">
      <c r="D3807" s="10"/>
    </row>
    <row r="3808" spans="4:4" customFormat="1" x14ac:dyDescent="0.25">
      <c r="D3808" s="10"/>
    </row>
    <row r="3809" spans="4:4" customFormat="1" x14ac:dyDescent="0.25">
      <c r="D3809" s="10"/>
    </row>
    <row r="3810" spans="4:4" customFormat="1" x14ac:dyDescent="0.25">
      <c r="D3810" s="10"/>
    </row>
    <row r="3811" spans="4:4" customFormat="1" x14ac:dyDescent="0.25">
      <c r="D3811" s="10"/>
    </row>
    <row r="3812" spans="4:4" customFormat="1" x14ac:dyDescent="0.25">
      <c r="D3812" s="10"/>
    </row>
    <row r="3813" spans="4:4" customFormat="1" x14ac:dyDescent="0.25">
      <c r="D3813" s="10"/>
    </row>
    <row r="3814" spans="4:4" customFormat="1" x14ac:dyDescent="0.25">
      <c r="D3814" s="10"/>
    </row>
    <row r="3815" spans="4:4" customFormat="1" x14ac:dyDescent="0.25">
      <c r="D3815" s="10"/>
    </row>
    <row r="3816" spans="4:4" customFormat="1" x14ac:dyDescent="0.25">
      <c r="D3816" s="10"/>
    </row>
    <row r="3817" spans="4:4" customFormat="1" x14ac:dyDescent="0.25">
      <c r="D3817" s="10"/>
    </row>
    <row r="3818" spans="4:4" customFormat="1" x14ac:dyDescent="0.25">
      <c r="D3818" s="10"/>
    </row>
    <row r="3819" spans="4:4" customFormat="1" x14ac:dyDescent="0.25">
      <c r="D3819" s="10"/>
    </row>
    <row r="3820" spans="4:4" customFormat="1" x14ac:dyDescent="0.25">
      <c r="D3820" s="10"/>
    </row>
    <row r="3821" spans="4:4" customFormat="1" x14ac:dyDescent="0.25">
      <c r="D3821" s="10"/>
    </row>
    <row r="3822" spans="4:4" customFormat="1" x14ac:dyDescent="0.25">
      <c r="D3822" s="10"/>
    </row>
    <row r="3823" spans="4:4" customFormat="1" x14ac:dyDescent="0.25">
      <c r="D3823" s="10"/>
    </row>
    <row r="3824" spans="4:4" customFormat="1" x14ac:dyDescent="0.25">
      <c r="D3824" s="10"/>
    </row>
    <row r="3825" spans="4:4" customFormat="1" x14ac:dyDescent="0.25">
      <c r="D3825" s="10"/>
    </row>
    <row r="3826" spans="4:4" customFormat="1" x14ac:dyDescent="0.25">
      <c r="D3826" s="10"/>
    </row>
    <row r="3827" spans="4:4" customFormat="1" x14ac:dyDescent="0.25">
      <c r="D3827" s="10"/>
    </row>
    <row r="3828" spans="4:4" customFormat="1" x14ac:dyDescent="0.25">
      <c r="D3828" s="10"/>
    </row>
    <row r="3829" spans="4:4" customFormat="1" x14ac:dyDescent="0.25">
      <c r="D3829" s="10"/>
    </row>
    <row r="3830" spans="4:4" customFormat="1" x14ac:dyDescent="0.25">
      <c r="D3830" s="10"/>
    </row>
    <row r="3831" spans="4:4" customFormat="1" x14ac:dyDescent="0.25">
      <c r="D3831" s="10"/>
    </row>
    <row r="3832" spans="4:4" customFormat="1" x14ac:dyDescent="0.25">
      <c r="D3832" s="10"/>
    </row>
    <row r="3833" spans="4:4" customFormat="1" x14ac:dyDescent="0.25">
      <c r="D3833" s="10"/>
    </row>
    <row r="3834" spans="4:4" customFormat="1" x14ac:dyDescent="0.25">
      <c r="D3834" s="10"/>
    </row>
    <row r="3835" spans="4:4" customFormat="1" x14ac:dyDescent="0.25">
      <c r="D3835" s="10"/>
    </row>
    <row r="3836" spans="4:4" customFormat="1" x14ac:dyDescent="0.25">
      <c r="D3836" s="10"/>
    </row>
    <row r="3837" spans="4:4" customFormat="1" x14ac:dyDescent="0.25">
      <c r="D3837" s="10"/>
    </row>
    <row r="3838" spans="4:4" customFormat="1" x14ac:dyDescent="0.25">
      <c r="D3838" s="10"/>
    </row>
    <row r="3839" spans="4:4" customFormat="1" x14ac:dyDescent="0.25">
      <c r="D3839" s="10"/>
    </row>
    <row r="3840" spans="4:4" customFormat="1" x14ac:dyDescent="0.25">
      <c r="D3840" s="10"/>
    </row>
    <row r="3841" spans="4:4" customFormat="1" x14ac:dyDescent="0.25">
      <c r="D3841" s="10"/>
    </row>
    <row r="3842" spans="4:4" customFormat="1" x14ac:dyDescent="0.25">
      <c r="D3842" s="10"/>
    </row>
    <row r="3843" spans="4:4" customFormat="1" x14ac:dyDescent="0.25">
      <c r="D3843" s="10"/>
    </row>
    <row r="3844" spans="4:4" customFormat="1" x14ac:dyDescent="0.25">
      <c r="D3844" s="10"/>
    </row>
    <row r="3845" spans="4:4" customFormat="1" x14ac:dyDescent="0.25">
      <c r="D3845" s="10"/>
    </row>
    <row r="3846" spans="4:4" customFormat="1" x14ac:dyDescent="0.25">
      <c r="D3846" s="10"/>
    </row>
    <row r="3847" spans="4:4" customFormat="1" x14ac:dyDescent="0.25">
      <c r="D3847" s="10"/>
    </row>
    <row r="3848" spans="4:4" customFormat="1" x14ac:dyDescent="0.25">
      <c r="D3848" s="10"/>
    </row>
    <row r="3849" spans="4:4" customFormat="1" x14ac:dyDescent="0.25">
      <c r="D3849" s="10"/>
    </row>
    <row r="3850" spans="4:4" customFormat="1" x14ac:dyDescent="0.25">
      <c r="D3850" s="10"/>
    </row>
    <row r="3851" spans="4:4" customFormat="1" x14ac:dyDescent="0.25">
      <c r="D3851" s="10"/>
    </row>
    <row r="3852" spans="4:4" customFormat="1" x14ac:dyDescent="0.25">
      <c r="D3852" s="10"/>
    </row>
    <row r="3853" spans="4:4" customFormat="1" x14ac:dyDescent="0.25">
      <c r="D3853" s="10"/>
    </row>
    <row r="3854" spans="4:4" customFormat="1" x14ac:dyDescent="0.25">
      <c r="D3854" s="10"/>
    </row>
    <row r="3855" spans="4:4" customFormat="1" x14ac:dyDescent="0.25">
      <c r="D3855" s="10"/>
    </row>
    <row r="3856" spans="4:4" customFormat="1" x14ac:dyDescent="0.25">
      <c r="D3856" s="10"/>
    </row>
    <row r="3857" spans="4:4" customFormat="1" x14ac:dyDescent="0.25">
      <c r="D3857" s="10"/>
    </row>
    <row r="3858" spans="4:4" customFormat="1" x14ac:dyDescent="0.25">
      <c r="D3858" s="10"/>
    </row>
    <row r="3859" spans="4:4" customFormat="1" x14ac:dyDescent="0.25">
      <c r="D3859" s="10"/>
    </row>
    <row r="3860" spans="4:4" customFormat="1" x14ac:dyDescent="0.25">
      <c r="D3860" s="10"/>
    </row>
    <row r="3861" spans="4:4" customFormat="1" x14ac:dyDescent="0.25">
      <c r="D3861" s="10"/>
    </row>
    <row r="3862" spans="4:4" customFormat="1" x14ac:dyDescent="0.25">
      <c r="D3862" s="10"/>
    </row>
    <row r="3863" spans="4:4" customFormat="1" x14ac:dyDescent="0.25">
      <c r="D3863" s="10"/>
    </row>
    <row r="3864" spans="4:4" customFormat="1" x14ac:dyDescent="0.25">
      <c r="D3864" s="10"/>
    </row>
    <row r="3865" spans="4:4" customFormat="1" x14ac:dyDescent="0.25">
      <c r="D3865" s="10"/>
    </row>
    <row r="3866" spans="4:4" customFormat="1" x14ac:dyDescent="0.25">
      <c r="D3866" s="10"/>
    </row>
    <row r="3867" spans="4:4" customFormat="1" x14ac:dyDescent="0.25">
      <c r="D3867" s="10"/>
    </row>
    <row r="3868" spans="4:4" customFormat="1" x14ac:dyDescent="0.25">
      <c r="D3868" s="10"/>
    </row>
    <row r="3869" spans="4:4" customFormat="1" x14ac:dyDescent="0.25">
      <c r="D3869" s="10"/>
    </row>
    <row r="3870" spans="4:4" customFormat="1" x14ac:dyDescent="0.25">
      <c r="D3870" s="10"/>
    </row>
    <row r="3871" spans="4:4" customFormat="1" x14ac:dyDescent="0.25">
      <c r="D3871" s="10"/>
    </row>
    <row r="3872" spans="4:4" customFormat="1" x14ac:dyDescent="0.25">
      <c r="D3872" s="10"/>
    </row>
    <row r="3873" spans="4:4" customFormat="1" x14ac:dyDescent="0.25">
      <c r="D3873" s="10"/>
    </row>
    <row r="3874" spans="4:4" customFormat="1" x14ac:dyDescent="0.25">
      <c r="D3874" s="10"/>
    </row>
    <row r="3875" spans="4:4" customFormat="1" x14ac:dyDescent="0.25">
      <c r="D3875" s="10"/>
    </row>
    <row r="3876" spans="4:4" customFormat="1" x14ac:dyDescent="0.25">
      <c r="D3876" s="10"/>
    </row>
    <row r="3877" spans="4:4" customFormat="1" x14ac:dyDescent="0.25">
      <c r="D3877" s="10"/>
    </row>
    <row r="3878" spans="4:4" customFormat="1" x14ac:dyDescent="0.25">
      <c r="D3878" s="10"/>
    </row>
    <row r="3879" spans="4:4" customFormat="1" x14ac:dyDescent="0.25">
      <c r="D3879" s="10"/>
    </row>
    <row r="3880" spans="4:4" customFormat="1" x14ac:dyDescent="0.25">
      <c r="D3880" s="10"/>
    </row>
    <row r="3881" spans="4:4" customFormat="1" x14ac:dyDescent="0.25">
      <c r="D3881" s="10"/>
    </row>
    <row r="3882" spans="4:4" customFormat="1" x14ac:dyDescent="0.25">
      <c r="D3882" s="10"/>
    </row>
    <row r="3883" spans="4:4" customFormat="1" x14ac:dyDescent="0.25">
      <c r="D3883" s="10"/>
    </row>
    <row r="3884" spans="4:4" customFormat="1" x14ac:dyDescent="0.25">
      <c r="D3884" s="10"/>
    </row>
    <row r="3885" spans="4:4" customFormat="1" x14ac:dyDescent="0.25">
      <c r="D3885" s="10"/>
    </row>
    <row r="3886" spans="4:4" customFormat="1" x14ac:dyDescent="0.25">
      <c r="D3886" s="10"/>
    </row>
    <row r="3887" spans="4:4" customFormat="1" x14ac:dyDescent="0.25">
      <c r="D3887" s="10"/>
    </row>
    <row r="3888" spans="4:4" customFormat="1" x14ac:dyDescent="0.25">
      <c r="D3888" s="10"/>
    </row>
    <row r="3889" spans="4:4" customFormat="1" x14ac:dyDescent="0.25">
      <c r="D3889" s="10"/>
    </row>
    <row r="3890" spans="4:4" customFormat="1" x14ac:dyDescent="0.25">
      <c r="D3890" s="10"/>
    </row>
    <row r="3891" spans="4:4" customFormat="1" x14ac:dyDescent="0.25">
      <c r="D3891" s="10"/>
    </row>
    <row r="3892" spans="4:4" customFormat="1" x14ac:dyDescent="0.25">
      <c r="D3892" s="10"/>
    </row>
    <row r="3893" spans="4:4" customFormat="1" x14ac:dyDescent="0.25">
      <c r="D3893" s="10"/>
    </row>
    <row r="3894" spans="4:4" customFormat="1" x14ac:dyDescent="0.25">
      <c r="D3894" s="10"/>
    </row>
    <row r="3895" spans="4:4" customFormat="1" x14ac:dyDescent="0.25">
      <c r="D3895" s="10"/>
    </row>
    <row r="3896" spans="4:4" customFormat="1" x14ac:dyDescent="0.25">
      <c r="D3896" s="10"/>
    </row>
    <row r="3897" spans="4:4" customFormat="1" x14ac:dyDescent="0.25">
      <c r="D3897" s="10"/>
    </row>
    <row r="3898" spans="4:4" customFormat="1" x14ac:dyDescent="0.25">
      <c r="D3898" s="10"/>
    </row>
    <row r="3899" spans="4:4" customFormat="1" x14ac:dyDescent="0.25">
      <c r="D3899" s="10"/>
    </row>
    <row r="3900" spans="4:4" customFormat="1" x14ac:dyDescent="0.25">
      <c r="D3900" s="10"/>
    </row>
    <row r="3901" spans="4:4" customFormat="1" x14ac:dyDescent="0.25">
      <c r="D3901" s="10"/>
    </row>
    <row r="3902" spans="4:4" customFormat="1" x14ac:dyDescent="0.25">
      <c r="D3902" s="10"/>
    </row>
    <row r="3903" spans="4:4" customFormat="1" x14ac:dyDescent="0.25">
      <c r="D3903" s="10"/>
    </row>
    <row r="3904" spans="4:4" customFormat="1" x14ac:dyDescent="0.25">
      <c r="D3904" s="10"/>
    </row>
    <row r="3905" spans="4:4" customFormat="1" x14ac:dyDescent="0.25">
      <c r="D3905" s="10"/>
    </row>
    <row r="3906" spans="4:4" customFormat="1" x14ac:dyDescent="0.25">
      <c r="D3906" s="10"/>
    </row>
    <row r="3907" spans="4:4" customFormat="1" x14ac:dyDescent="0.25">
      <c r="D3907" s="10"/>
    </row>
    <row r="3908" spans="4:4" customFormat="1" x14ac:dyDescent="0.25">
      <c r="D3908" s="10"/>
    </row>
    <row r="3909" spans="4:4" customFormat="1" x14ac:dyDescent="0.25">
      <c r="D3909" s="10"/>
    </row>
    <row r="3910" spans="4:4" customFormat="1" x14ac:dyDescent="0.25">
      <c r="D3910" s="10"/>
    </row>
    <row r="3911" spans="4:4" customFormat="1" x14ac:dyDescent="0.25">
      <c r="D3911" s="10"/>
    </row>
    <row r="3912" spans="4:4" customFormat="1" x14ac:dyDescent="0.25">
      <c r="D3912" s="10"/>
    </row>
    <row r="3913" spans="4:4" customFormat="1" x14ac:dyDescent="0.25">
      <c r="D3913" s="10"/>
    </row>
    <row r="3914" spans="4:4" customFormat="1" x14ac:dyDescent="0.25">
      <c r="D3914" s="10"/>
    </row>
    <row r="3915" spans="4:4" customFormat="1" x14ac:dyDescent="0.25">
      <c r="D3915" s="10"/>
    </row>
    <row r="3916" spans="4:4" customFormat="1" x14ac:dyDescent="0.25">
      <c r="D3916" s="10"/>
    </row>
    <row r="3917" spans="4:4" customFormat="1" x14ac:dyDescent="0.25">
      <c r="D3917" s="10"/>
    </row>
    <row r="3918" spans="4:4" customFormat="1" x14ac:dyDescent="0.25">
      <c r="D3918" s="10"/>
    </row>
    <row r="3919" spans="4:4" customFormat="1" x14ac:dyDescent="0.25">
      <c r="D3919" s="10"/>
    </row>
    <row r="3920" spans="4:4" customFormat="1" x14ac:dyDescent="0.25">
      <c r="D3920" s="10"/>
    </row>
    <row r="3921" spans="4:4" customFormat="1" x14ac:dyDescent="0.25">
      <c r="D3921" s="10"/>
    </row>
    <row r="3922" spans="4:4" customFormat="1" x14ac:dyDescent="0.25">
      <c r="D3922" s="10"/>
    </row>
    <row r="3923" spans="4:4" customFormat="1" x14ac:dyDescent="0.25">
      <c r="D3923" s="10"/>
    </row>
    <row r="3924" spans="4:4" customFormat="1" x14ac:dyDescent="0.25">
      <c r="D3924" s="10"/>
    </row>
    <row r="3925" spans="4:4" customFormat="1" x14ac:dyDescent="0.25">
      <c r="D3925" s="10"/>
    </row>
    <row r="3926" spans="4:4" customFormat="1" x14ac:dyDescent="0.25">
      <c r="D3926" s="10"/>
    </row>
    <row r="3927" spans="4:4" customFormat="1" x14ac:dyDescent="0.25">
      <c r="D3927" s="10"/>
    </row>
    <row r="3928" spans="4:4" customFormat="1" x14ac:dyDescent="0.25">
      <c r="D3928" s="10"/>
    </row>
    <row r="3929" spans="4:4" customFormat="1" x14ac:dyDescent="0.25">
      <c r="D3929" s="10"/>
    </row>
    <row r="3930" spans="4:4" customFormat="1" x14ac:dyDescent="0.25">
      <c r="D3930" s="10"/>
    </row>
    <row r="3931" spans="4:4" customFormat="1" x14ac:dyDescent="0.25">
      <c r="D3931" s="10"/>
    </row>
    <row r="3932" spans="4:4" customFormat="1" x14ac:dyDescent="0.25">
      <c r="D3932" s="10"/>
    </row>
    <row r="3933" spans="4:4" customFormat="1" x14ac:dyDescent="0.25">
      <c r="D3933" s="10"/>
    </row>
    <row r="3934" spans="4:4" customFormat="1" x14ac:dyDescent="0.25">
      <c r="D3934" s="10"/>
    </row>
    <row r="3935" spans="4:4" customFormat="1" x14ac:dyDescent="0.25">
      <c r="D3935" s="10"/>
    </row>
    <row r="3936" spans="4:4" customFormat="1" x14ac:dyDescent="0.25">
      <c r="D3936" s="10"/>
    </row>
    <row r="3937" spans="4:4" customFormat="1" x14ac:dyDescent="0.25">
      <c r="D3937" s="10"/>
    </row>
    <row r="3938" spans="4:4" customFormat="1" x14ac:dyDescent="0.25">
      <c r="D3938" s="10"/>
    </row>
    <row r="3939" spans="4:4" customFormat="1" x14ac:dyDescent="0.25">
      <c r="D3939" s="10"/>
    </row>
    <row r="3940" spans="4:4" customFormat="1" x14ac:dyDescent="0.25">
      <c r="D3940" s="10"/>
    </row>
    <row r="3941" spans="4:4" customFormat="1" x14ac:dyDescent="0.25">
      <c r="D3941" s="10"/>
    </row>
    <row r="3942" spans="4:4" customFormat="1" x14ac:dyDescent="0.25">
      <c r="D3942" s="10"/>
    </row>
    <row r="3943" spans="4:4" customFormat="1" x14ac:dyDescent="0.25">
      <c r="D3943" s="10"/>
    </row>
    <row r="3944" spans="4:4" customFormat="1" x14ac:dyDescent="0.25">
      <c r="D3944" s="10"/>
    </row>
    <row r="3945" spans="4:4" customFormat="1" x14ac:dyDescent="0.25">
      <c r="D3945" s="10"/>
    </row>
    <row r="3946" spans="4:4" customFormat="1" x14ac:dyDescent="0.25">
      <c r="D3946" s="10"/>
    </row>
    <row r="3947" spans="4:4" customFormat="1" x14ac:dyDescent="0.25">
      <c r="D3947" s="10"/>
    </row>
    <row r="3948" spans="4:4" customFormat="1" x14ac:dyDescent="0.25">
      <c r="D3948" s="10"/>
    </row>
    <row r="3949" spans="4:4" customFormat="1" x14ac:dyDescent="0.25">
      <c r="D3949" s="10"/>
    </row>
    <row r="3950" spans="4:4" customFormat="1" x14ac:dyDescent="0.25">
      <c r="D3950" s="10"/>
    </row>
    <row r="3951" spans="4:4" customFormat="1" x14ac:dyDescent="0.25">
      <c r="D3951" s="10"/>
    </row>
    <row r="3952" spans="4:4" customFormat="1" x14ac:dyDescent="0.25">
      <c r="D3952" s="10"/>
    </row>
    <row r="3953" spans="4:4" customFormat="1" x14ac:dyDescent="0.25">
      <c r="D3953" s="10"/>
    </row>
    <row r="3954" spans="4:4" customFormat="1" x14ac:dyDescent="0.25">
      <c r="D3954" s="10"/>
    </row>
    <row r="3955" spans="4:4" customFormat="1" x14ac:dyDescent="0.25">
      <c r="D3955" s="10"/>
    </row>
    <row r="3956" spans="4:4" customFormat="1" x14ac:dyDescent="0.25">
      <c r="D3956" s="10"/>
    </row>
    <row r="3957" spans="4:4" customFormat="1" x14ac:dyDescent="0.25">
      <c r="D3957" s="10"/>
    </row>
    <row r="3958" spans="4:4" customFormat="1" x14ac:dyDescent="0.25">
      <c r="D3958" s="10"/>
    </row>
    <row r="3959" spans="4:4" customFormat="1" x14ac:dyDescent="0.25">
      <c r="D3959" s="10"/>
    </row>
    <row r="3960" spans="4:4" customFormat="1" x14ac:dyDescent="0.25">
      <c r="D3960" s="10"/>
    </row>
    <row r="3961" spans="4:4" customFormat="1" x14ac:dyDescent="0.25">
      <c r="D3961" s="10"/>
    </row>
    <row r="3962" spans="4:4" customFormat="1" x14ac:dyDescent="0.25">
      <c r="D3962" s="10"/>
    </row>
    <row r="3963" spans="4:4" customFormat="1" x14ac:dyDescent="0.25">
      <c r="D3963" s="10"/>
    </row>
    <row r="3964" spans="4:4" customFormat="1" x14ac:dyDescent="0.25">
      <c r="D3964" s="10"/>
    </row>
    <row r="3965" spans="4:4" customFormat="1" x14ac:dyDescent="0.25">
      <c r="D3965" s="10"/>
    </row>
    <row r="3966" spans="4:4" customFormat="1" x14ac:dyDescent="0.25">
      <c r="D3966" s="10"/>
    </row>
    <row r="3967" spans="4:4" customFormat="1" x14ac:dyDescent="0.25">
      <c r="D3967" s="10"/>
    </row>
    <row r="3968" spans="4:4" customFormat="1" x14ac:dyDescent="0.25">
      <c r="D3968" s="10"/>
    </row>
    <row r="3969" spans="4:4" customFormat="1" x14ac:dyDescent="0.25">
      <c r="D3969" s="10"/>
    </row>
    <row r="3970" spans="4:4" customFormat="1" x14ac:dyDescent="0.25">
      <c r="D3970" s="10"/>
    </row>
    <row r="3971" spans="4:4" customFormat="1" x14ac:dyDescent="0.25">
      <c r="D3971" s="10"/>
    </row>
    <row r="3972" spans="4:4" customFormat="1" x14ac:dyDescent="0.25">
      <c r="D3972" s="10"/>
    </row>
    <row r="3973" spans="4:4" customFormat="1" x14ac:dyDescent="0.25">
      <c r="D3973" s="10"/>
    </row>
    <row r="3974" spans="4:4" customFormat="1" x14ac:dyDescent="0.25">
      <c r="D3974" s="10"/>
    </row>
    <row r="3975" spans="4:4" customFormat="1" x14ac:dyDescent="0.25">
      <c r="D3975" s="10"/>
    </row>
    <row r="3976" spans="4:4" customFormat="1" x14ac:dyDescent="0.25">
      <c r="D3976" s="10"/>
    </row>
    <row r="3977" spans="4:4" customFormat="1" x14ac:dyDescent="0.25">
      <c r="D3977" s="10"/>
    </row>
    <row r="3978" spans="4:4" customFormat="1" x14ac:dyDescent="0.25">
      <c r="D3978" s="10"/>
    </row>
    <row r="3979" spans="4:4" customFormat="1" x14ac:dyDescent="0.25">
      <c r="D3979" s="10"/>
    </row>
    <row r="3980" spans="4:4" customFormat="1" x14ac:dyDescent="0.25">
      <c r="D3980" s="10"/>
    </row>
    <row r="3981" spans="4:4" customFormat="1" x14ac:dyDescent="0.25">
      <c r="D3981" s="10"/>
    </row>
    <row r="3982" spans="4:4" customFormat="1" x14ac:dyDescent="0.25">
      <c r="D3982" s="10"/>
    </row>
    <row r="3983" spans="4:4" customFormat="1" x14ac:dyDescent="0.25">
      <c r="D3983" s="10"/>
    </row>
    <row r="3984" spans="4:4" customFormat="1" x14ac:dyDescent="0.25">
      <c r="D3984" s="10"/>
    </row>
    <row r="3985" spans="4:4" customFormat="1" x14ac:dyDescent="0.25">
      <c r="D3985" s="10"/>
    </row>
    <row r="3986" spans="4:4" customFormat="1" x14ac:dyDescent="0.25">
      <c r="D3986" s="10"/>
    </row>
    <row r="3987" spans="4:4" customFormat="1" x14ac:dyDescent="0.25">
      <c r="D3987" s="10"/>
    </row>
    <row r="3988" spans="4:4" customFormat="1" x14ac:dyDescent="0.25">
      <c r="D3988" s="10"/>
    </row>
    <row r="3989" spans="4:4" customFormat="1" x14ac:dyDescent="0.25">
      <c r="D3989" s="10"/>
    </row>
    <row r="3990" spans="4:4" customFormat="1" x14ac:dyDescent="0.25">
      <c r="D3990" s="10"/>
    </row>
    <row r="3991" spans="4:4" customFormat="1" x14ac:dyDescent="0.25">
      <c r="D3991" s="10"/>
    </row>
    <row r="3992" spans="4:4" customFormat="1" x14ac:dyDescent="0.25">
      <c r="D3992" s="10"/>
    </row>
    <row r="3993" spans="4:4" customFormat="1" x14ac:dyDescent="0.25">
      <c r="D3993" s="10"/>
    </row>
    <row r="3994" spans="4:4" customFormat="1" x14ac:dyDescent="0.25">
      <c r="D3994" s="10"/>
    </row>
    <row r="3995" spans="4:4" customFormat="1" x14ac:dyDescent="0.25">
      <c r="D3995" s="10"/>
    </row>
    <row r="3996" spans="4:4" customFormat="1" x14ac:dyDescent="0.25">
      <c r="D3996" s="10"/>
    </row>
    <row r="3997" spans="4:4" customFormat="1" x14ac:dyDescent="0.25">
      <c r="D3997" s="10"/>
    </row>
    <row r="3998" spans="4:4" customFormat="1" x14ac:dyDescent="0.25">
      <c r="D3998" s="10"/>
    </row>
    <row r="3999" spans="4:4" customFormat="1" x14ac:dyDescent="0.25">
      <c r="D3999" s="10"/>
    </row>
    <row r="4000" spans="4:4" customFormat="1" x14ac:dyDescent="0.25">
      <c r="D4000" s="10"/>
    </row>
    <row r="4001" spans="4:4" customFormat="1" x14ac:dyDescent="0.25">
      <c r="D4001" s="10"/>
    </row>
    <row r="4002" spans="4:4" customFormat="1" x14ac:dyDescent="0.25">
      <c r="D4002" s="10"/>
    </row>
    <row r="4003" spans="4:4" customFormat="1" x14ac:dyDescent="0.25">
      <c r="D4003" s="10"/>
    </row>
    <row r="4004" spans="4:4" customFormat="1" x14ac:dyDescent="0.25">
      <c r="D4004" s="10"/>
    </row>
    <row r="4005" spans="4:4" customFormat="1" x14ac:dyDescent="0.25">
      <c r="D4005" s="10"/>
    </row>
    <row r="4006" spans="4:4" customFormat="1" x14ac:dyDescent="0.25">
      <c r="D4006" s="10"/>
    </row>
    <row r="4007" spans="4:4" customFormat="1" x14ac:dyDescent="0.25">
      <c r="D4007" s="10"/>
    </row>
    <row r="4008" spans="4:4" customFormat="1" x14ac:dyDescent="0.25">
      <c r="D4008" s="10"/>
    </row>
    <row r="4009" spans="4:4" customFormat="1" x14ac:dyDescent="0.25">
      <c r="D4009" s="10"/>
    </row>
    <row r="4010" spans="4:4" customFormat="1" x14ac:dyDescent="0.25">
      <c r="D4010" s="10"/>
    </row>
    <row r="4011" spans="4:4" customFormat="1" x14ac:dyDescent="0.25">
      <c r="D4011" s="10"/>
    </row>
    <row r="4012" spans="4:4" customFormat="1" x14ac:dyDescent="0.25">
      <c r="D4012" s="10"/>
    </row>
    <row r="4013" spans="4:4" customFormat="1" x14ac:dyDescent="0.25">
      <c r="D4013" s="10"/>
    </row>
    <row r="4014" spans="4:4" customFormat="1" x14ac:dyDescent="0.25">
      <c r="D4014" s="10"/>
    </row>
    <row r="4015" spans="4:4" customFormat="1" x14ac:dyDescent="0.25">
      <c r="D4015" s="10"/>
    </row>
    <row r="4016" spans="4:4" customFormat="1" x14ac:dyDescent="0.25">
      <c r="D4016" s="10"/>
    </row>
    <row r="4017" spans="4:4" customFormat="1" x14ac:dyDescent="0.25">
      <c r="D4017" s="10"/>
    </row>
    <row r="4018" spans="4:4" customFormat="1" x14ac:dyDescent="0.25">
      <c r="D4018" s="10"/>
    </row>
    <row r="4019" spans="4:4" customFormat="1" x14ac:dyDescent="0.25">
      <c r="D4019" s="10"/>
    </row>
    <row r="4020" spans="4:4" customFormat="1" x14ac:dyDescent="0.25">
      <c r="D4020" s="10"/>
    </row>
    <row r="4021" spans="4:4" customFormat="1" x14ac:dyDescent="0.25">
      <c r="D4021" s="10"/>
    </row>
    <row r="4022" spans="4:4" customFormat="1" x14ac:dyDescent="0.25">
      <c r="D4022" s="10"/>
    </row>
    <row r="4023" spans="4:4" customFormat="1" x14ac:dyDescent="0.25">
      <c r="D4023" s="10"/>
    </row>
    <row r="4024" spans="4:4" customFormat="1" x14ac:dyDescent="0.25">
      <c r="D4024" s="10"/>
    </row>
    <row r="4025" spans="4:4" customFormat="1" x14ac:dyDescent="0.25">
      <c r="D4025" s="10"/>
    </row>
    <row r="4026" spans="4:4" customFormat="1" x14ac:dyDescent="0.25">
      <c r="D4026" s="10"/>
    </row>
    <row r="4027" spans="4:4" customFormat="1" x14ac:dyDescent="0.25">
      <c r="D4027" s="10"/>
    </row>
    <row r="4028" spans="4:4" customFormat="1" x14ac:dyDescent="0.25">
      <c r="D4028" s="10"/>
    </row>
    <row r="4029" spans="4:4" customFormat="1" x14ac:dyDescent="0.25">
      <c r="D4029" s="10"/>
    </row>
    <row r="4030" spans="4:4" customFormat="1" x14ac:dyDescent="0.25">
      <c r="D4030" s="10"/>
    </row>
    <row r="4031" spans="4:4" customFormat="1" x14ac:dyDescent="0.25">
      <c r="D4031" s="10"/>
    </row>
    <row r="4032" spans="4:4" customFormat="1" x14ac:dyDescent="0.25">
      <c r="D4032" s="10"/>
    </row>
    <row r="4033" spans="4:4" customFormat="1" x14ac:dyDescent="0.25">
      <c r="D4033" s="10"/>
    </row>
    <row r="4034" spans="4:4" customFormat="1" x14ac:dyDescent="0.25">
      <c r="D4034" s="10"/>
    </row>
    <row r="4035" spans="4:4" customFormat="1" x14ac:dyDescent="0.25">
      <c r="D4035" s="10"/>
    </row>
    <row r="4036" spans="4:4" customFormat="1" x14ac:dyDescent="0.25">
      <c r="D4036" s="10"/>
    </row>
    <row r="4037" spans="4:4" customFormat="1" x14ac:dyDescent="0.25">
      <c r="D4037" s="10"/>
    </row>
    <row r="4038" spans="4:4" customFormat="1" x14ac:dyDescent="0.25">
      <c r="D4038" s="10"/>
    </row>
    <row r="4039" spans="4:4" customFormat="1" x14ac:dyDescent="0.25">
      <c r="D4039" s="10"/>
    </row>
    <row r="4040" spans="4:4" customFormat="1" x14ac:dyDescent="0.25">
      <c r="D4040" s="10"/>
    </row>
    <row r="4041" spans="4:4" customFormat="1" x14ac:dyDescent="0.25">
      <c r="D4041" s="10"/>
    </row>
    <row r="4042" spans="4:4" customFormat="1" x14ac:dyDescent="0.25">
      <c r="D4042" s="10"/>
    </row>
    <row r="4043" spans="4:4" customFormat="1" x14ac:dyDescent="0.25">
      <c r="D4043" s="10"/>
    </row>
    <row r="4044" spans="4:4" customFormat="1" x14ac:dyDescent="0.25">
      <c r="D4044" s="10"/>
    </row>
    <row r="4045" spans="4:4" customFormat="1" x14ac:dyDescent="0.25">
      <c r="D4045" s="10"/>
    </row>
    <row r="4046" spans="4:4" customFormat="1" x14ac:dyDescent="0.25">
      <c r="D4046" s="10"/>
    </row>
    <row r="4047" spans="4:4" customFormat="1" x14ac:dyDescent="0.25">
      <c r="D4047" s="10"/>
    </row>
    <row r="4048" spans="4:4" customFormat="1" x14ac:dyDescent="0.25">
      <c r="D4048" s="10"/>
    </row>
    <row r="4049" spans="4:4" customFormat="1" x14ac:dyDescent="0.25">
      <c r="D4049" s="10"/>
    </row>
    <row r="4050" spans="4:4" customFormat="1" x14ac:dyDescent="0.25">
      <c r="D4050" s="10"/>
    </row>
    <row r="4051" spans="4:4" customFormat="1" x14ac:dyDescent="0.25">
      <c r="D4051" s="10"/>
    </row>
    <row r="4052" spans="4:4" customFormat="1" x14ac:dyDescent="0.25">
      <c r="D4052" s="10"/>
    </row>
    <row r="4053" spans="4:4" customFormat="1" x14ac:dyDescent="0.25">
      <c r="D4053" s="10"/>
    </row>
    <row r="4054" spans="4:4" customFormat="1" x14ac:dyDescent="0.25">
      <c r="D4054" s="10"/>
    </row>
    <row r="4055" spans="4:4" customFormat="1" x14ac:dyDescent="0.25">
      <c r="D4055" s="10"/>
    </row>
    <row r="4056" spans="4:4" customFormat="1" x14ac:dyDescent="0.25">
      <c r="D4056" s="10"/>
    </row>
    <row r="4057" spans="4:4" customFormat="1" x14ac:dyDescent="0.25">
      <c r="D4057" s="10"/>
    </row>
    <row r="4058" spans="4:4" customFormat="1" x14ac:dyDescent="0.25">
      <c r="D4058" s="10"/>
    </row>
    <row r="4059" spans="4:4" customFormat="1" x14ac:dyDescent="0.25">
      <c r="D4059" s="10"/>
    </row>
    <row r="4060" spans="4:4" customFormat="1" x14ac:dyDescent="0.25">
      <c r="D4060" s="10"/>
    </row>
    <row r="4061" spans="4:4" customFormat="1" x14ac:dyDescent="0.25">
      <c r="D4061" s="10"/>
    </row>
    <row r="4062" spans="4:4" customFormat="1" x14ac:dyDescent="0.25">
      <c r="D4062" s="10"/>
    </row>
    <row r="4063" spans="4:4" customFormat="1" x14ac:dyDescent="0.25">
      <c r="D4063" s="10"/>
    </row>
    <row r="4064" spans="4:4" customFormat="1" x14ac:dyDescent="0.25">
      <c r="D4064" s="10"/>
    </row>
    <row r="4065" spans="4:4" customFormat="1" x14ac:dyDescent="0.25">
      <c r="D4065" s="10"/>
    </row>
    <row r="4066" spans="4:4" customFormat="1" x14ac:dyDescent="0.25">
      <c r="D4066" s="10"/>
    </row>
    <row r="4067" spans="4:4" customFormat="1" x14ac:dyDescent="0.25">
      <c r="D4067" s="10"/>
    </row>
    <row r="4068" spans="4:4" customFormat="1" x14ac:dyDescent="0.25">
      <c r="D4068" s="10"/>
    </row>
    <row r="4069" spans="4:4" customFormat="1" x14ac:dyDescent="0.25">
      <c r="D4069" s="10"/>
    </row>
    <row r="4070" spans="4:4" customFormat="1" x14ac:dyDescent="0.25">
      <c r="D4070" s="10"/>
    </row>
    <row r="4071" spans="4:4" customFormat="1" x14ac:dyDescent="0.25">
      <c r="D4071" s="10"/>
    </row>
    <row r="4072" spans="4:4" customFormat="1" x14ac:dyDescent="0.25">
      <c r="D4072" s="10"/>
    </row>
    <row r="4073" spans="4:4" customFormat="1" x14ac:dyDescent="0.25">
      <c r="D4073" s="10"/>
    </row>
    <row r="4074" spans="4:4" customFormat="1" x14ac:dyDescent="0.25">
      <c r="D4074" s="10"/>
    </row>
    <row r="4075" spans="4:4" customFormat="1" x14ac:dyDescent="0.25">
      <c r="D4075" s="10"/>
    </row>
    <row r="4076" spans="4:4" customFormat="1" x14ac:dyDescent="0.25">
      <c r="D4076" s="10"/>
    </row>
    <row r="4077" spans="4:4" customFormat="1" x14ac:dyDescent="0.25">
      <c r="D4077" s="10"/>
    </row>
    <row r="4078" spans="4:4" customFormat="1" x14ac:dyDescent="0.25">
      <c r="D4078" s="10"/>
    </row>
    <row r="4079" spans="4:4" customFormat="1" x14ac:dyDescent="0.25">
      <c r="D4079" s="10"/>
    </row>
    <row r="4080" spans="4:4" customFormat="1" x14ac:dyDescent="0.25">
      <c r="D4080" s="10"/>
    </row>
    <row r="4081" spans="4:4" customFormat="1" x14ac:dyDescent="0.25">
      <c r="D4081" s="10"/>
    </row>
    <row r="4082" spans="4:4" customFormat="1" x14ac:dyDescent="0.25">
      <c r="D4082" s="10"/>
    </row>
    <row r="4083" spans="4:4" customFormat="1" x14ac:dyDescent="0.25">
      <c r="D4083" s="10"/>
    </row>
    <row r="4084" spans="4:4" customFormat="1" x14ac:dyDescent="0.25">
      <c r="D4084" s="10"/>
    </row>
    <row r="4085" spans="4:4" customFormat="1" x14ac:dyDescent="0.25">
      <c r="D4085" s="10"/>
    </row>
    <row r="4086" spans="4:4" customFormat="1" x14ac:dyDescent="0.25">
      <c r="D4086" s="10"/>
    </row>
    <row r="4087" spans="4:4" customFormat="1" x14ac:dyDescent="0.25">
      <c r="D4087" s="10"/>
    </row>
    <row r="4088" spans="4:4" customFormat="1" x14ac:dyDescent="0.25">
      <c r="D4088" s="10"/>
    </row>
    <row r="4089" spans="4:4" customFormat="1" x14ac:dyDescent="0.25">
      <c r="D4089" s="10"/>
    </row>
    <row r="4090" spans="4:4" customFormat="1" x14ac:dyDescent="0.25">
      <c r="D4090" s="10"/>
    </row>
    <row r="4091" spans="4:4" customFormat="1" x14ac:dyDescent="0.25">
      <c r="D4091" s="10"/>
    </row>
    <row r="4092" spans="4:4" customFormat="1" x14ac:dyDescent="0.25">
      <c r="D4092" s="10"/>
    </row>
    <row r="4093" spans="4:4" customFormat="1" x14ac:dyDescent="0.25">
      <c r="D4093" s="10"/>
    </row>
    <row r="4094" spans="4:4" customFormat="1" x14ac:dyDescent="0.25">
      <c r="D4094" s="10"/>
    </row>
    <row r="4095" spans="4:4" customFormat="1" x14ac:dyDescent="0.25">
      <c r="D4095" s="10"/>
    </row>
    <row r="4096" spans="4:4" customFormat="1" x14ac:dyDescent="0.25">
      <c r="D4096" s="10"/>
    </row>
    <row r="4097" spans="4:4" customFormat="1" x14ac:dyDescent="0.25">
      <c r="D4097" s="10"/>
    </row>
    <row r="4098" spans="4:4" customFormat="1" x14ac:dyDescent="0.25">
      <c r="D4098" s="10"/>
    </row>
    <row r="4099" spans="4:4" customFormat="1" x14ac:dyDescent="0.25">
      <c r="D4099" s="10"/>
    </row>
    <row r="4100" spans="4:4" customFormat="1" x14ac:dyDescent="0.25">
      <c r="D4100" s="10"/>
    </row>
    <row r="4101" spans="4:4" customFormat="1" x14ac:dyDescent="0.25">
      <c r="D4101" s="10"/>
    </row>
    <row r="4102" spans="4:4" customFormat="1" x14ac:dyDescent="0.25">
      <c r="D4102" s="10"/>
    </row>
    <row r="4103" spans="4:4" customFormat="1" x14ac:dyDescent="0.25">
      <c r="D4103" s="10"/>
    </row>
    <row r="4104" spans="4:4" customFormat="1" x14ac:dyDescent="0.25">
      <c r="D4104" s="10"/>
    </row>
    <row r="4105" spans="4:4" customFormat="1" x14ac:dyDescent="0.25">
      <c r="D4105" s="10"/>
    </row>
    <row r="4106" spans="4:4" customFormat="1" x14ac:dyDescent="0.25">
      <c r="D4106" s="10"/>
    </row>
    <row r="4107" spans="4:4" customFormat="1" x14ac:dyDescent="0.25">
      <c r="D4107" s="10"/>
    </row>
    <row r="4108" spans="4:4" customFormat="1" x14ac:dyDescent="0.25">
      <c r="D4108" s="10"/>
    </row>
    <row r="4109" spans="4:4" customFormat="1" x14ac:dyDescent="0.25">
      <c r="D4109" s="10"/>
    </row>
    <row r="4110" spans="4:4" customFormat="1" x14ac:dyDescent="0.25">
      <c r="D4110" s="10"/>
    </row>
    <row r="4111" spans="4:4" customFormat="1" x14ac:dyDescent="0.25">
      <c r="D4111" s="10"/>
    </row>
    <row r="4112" spans="4:4" customFormat="1" x14ac:dyDescent="0.25">
      <c r="D4112" s="10"/>
    </row>
    <row r="4113" spans="4:4" customFormat="1" x14ac:dyDescent="0.25">
      <c r="D4113" s="10"/>
    </row>
    <row r="4114" spans="4:4" customFormat="1" x14ac:dyDescent="0.25">
      <c r="D4114" s="10"/>
    </row>
    <row r="4115" spans="4:4" customFormat="1" x14ac:dyDescent="0.25">
      <c r="D4115" s="10"/>
    </row>
    <row r="4116" spans="4:4" customFormat="1" x14ac:dyDescent="0.25">
      <c r="D4116" s="10"/>
    </row>
    <row r="4117" spans="4:4" customFormat="1" x14ac:dyDescent="0.25">
      <c r="D4117" s="10"/>
    </row>
    <row r="4118" spans="4:4" customFormat="1" x14ac:dyDescent="0.25">
      <c r="D4118" s="10"/>
    </row>
    <row r="4119" spans="4:4" customFormat="1" x14ac:dyDescent="0.25">
      <c r="D4119" s="10"/>
    </row>
    <row r="4120" spans="4:4" customFormat="1" x14ac:dyDescent="0.25">
      <c r="D4120" s="10"/>
    </row>
    <row r="4121" spans="4:4" customFormat="1" x14ac:dyDescent="0.25">
      <c r="D4121" s="10"/>
    </row>
    <row r="4122" spans="4:4" customFormat="1" x14ac:dyDescent="0.25">
      <c r="D4122" s="10"/>
    </row>
    <row r="4123" spans="4:4" customFormat="1" x14ac:dyDescent="0.25">
      <c r="D4123" s="10"/>
    </row>
    <row r="4124" spans="4:4" customFormat="1" x14ac:dyDescent="0.25">
      <c r="D4124" s="10"/>
    </row>
    <row r="4125" spans="4:4" customFormat="1" x14ac:dyDescent="0.25">
      <c r="D4125" s="10"/>
    </row>
    <row r="4126" spans="4:4" customFormat="1" x14ac:dyDescent="0.25">
      <c r="D4126" s="10"/>
    </row>
    <row r="4127" spans="4:4" customFormat="1" x14ac:dyDescent="0.25">
      <c r="D4127" s="10"/>
    </row>
    <row r="4128" spans="4:4" customFormat="1" x14ac:dyDescent="0.25">
      <c r="D4128" s="10"/>
    </row>
    <row r="4129" spans="4:4" customFormat="1" x14ac:dyDescent="0.25">
      <c r="D4129" s="10"/>
    </row>
    <row r="4130" spans="4:4" customFormat="1" x14ac:dyDescent="0.25">
      <c r="D4130" s="10"/>
    </row>
    <row r="4131" spans="4:4" customFormat="1" x14ac:dyDescent="0.25">
      <c r="D4131" s="10"/>
    </row>
    <row r="4132" spans="4:4" customFormat="1" x14ac:dyDescent="0.25">
      <c r="D4132" s="10"/>
    </row>
    <row r="4133" spans="4:4" customFormat="1" x14ac:dyDescent="0.25">
      <c r="D4133" s="10"/>
    </row>
    <row r="4134" spans="4:4" customFormat="1" x14ac:dyDescent="0.25">
      <c r="D4134" s="10"/>
    </row>
    <row r="4135" spans="4:4" customFormat="1" x14ac:dyDescent="0.25">
      <c r="D4135" s="10"/>
    </row>
    <row r="4136" spans="4:4" customFormat="1" x14ac:dyDescent="0.25">
      <c r="D4136" s="10"/>
    </row>
    <row r="4137" spans="4:4" customFormat="1" x14ac:dyDescent="0.25">
      <c r="D4137" s="10"/>
    </row>
    <row r="4138" spans="4:4" customFormat="1" x14ac:dyDescent="0.25">
      <c r="D4138" s="10"/>
    </row>
    <row r="4139" spans="4:4" customFormat="1" x14ac:dyDescent="0.25">
      <c r="D4139" s="10"/>
    </row>
    <row r="4140" spans="4:4" customFormat="1" x14ac:dyDescent="0.25">
      <c r="D4140" s="10"/>
    </row>
    <row r="4141" spans="4:4" customFormat="1" x14ac:dyDescent="0.25">
      <c r="D4141" s="10"/>
    </row>
    <row r="4142" spans="4:4" customFormat="1" x14ac:dyDescent="0.25">
      <c r="D4142" s="10"/>
    </row>
    <row r="4143" spans="4:4" customFormat="1" x14ac:dyDescent="0.25">
      <c r="D4143" s="10"/>
    </row>
    <row r="4144" spans="4:4" customFormat="1" x14ac:dyDescent="0.25">
      <c r="D4144" s="10"/>
    </row>
    <row r="4145" spans="4:4" customFormat="1" x14ac:dyDescent="0.25">
      <c r="D4145" s="10"/>
    </row>
    <row r="4146" spans="4:4" customFormat="1" x14ac:dyDescent="0.25">
      <c r="D4146" s="10"/>
    </row>
    <row r="4147" spans="4:4" customFormat="1" x14ac:dyDescent="0.25">
      <c r="D4147" s="10"/>
    </row>
    <row r="4148" spans="4:4" customFormat="1" x14ac:dyDescent="0.25">
      <c r="D4148" s="10"/>
    </row>
    <row r="4149" spans="4:4" customFormat="1" x14ac:dyDescent="0.25">
      <c r="D4149" s="10"/>
    </row>
    <row r="4150" spans="4:4" customFormat="1" x14ac:dyDescent="0.25">
      <c r="D4150" s="10"/>
    </row>
    <row r="4151" spans="4:4" customFormat="1" x14ac:dyDescent="0.25">
      <c r="D4151" s="10"/>
    </row>
    <row r="4152" spans="4:4" customFormat="1" x14ac:dyDescent="0.25">
      <c r="D4152" s="10"/>
    </row>
    <row r="4153" spans="4:4" customFormat="1" x14ac:dyDescent="0.25">
      <c r="D4153" s="10"/>
    </row>
    <row r="4154" spans="4:4" customFormat="1" x14ac:dyDescent="0.25">
      <c r="D4154" s="10"/>
    </row>
    <row r="4155" spans="4:4" customFormat="1" x14ac:dyDescent="0.25">
      <c r="D4155" s="10"/>
    </row>
    <row r="4156" spans="4:4" customFormat="1" x14ac:dyDescent="0.25">
      <c r="D4156" s="10"/>
    </row>
    <row r="4157" spans="4:4" customFormat="1" x14ac:dyDescent="0.25">
      <c r="D4157" s="10"/>
    </row>
    <row r="4158" spans="4:4" customFormat="1" x14ac:dyDescent="0.25">
      <c r="D4158" s="10"/>
    </row>
    <row r="4159" spans="4:4" customFormat="1" x14ac:dyDescent="0.25">
      <c r="D4159" s="10"/>
    </row>
    <row r="4160" spans="4:4" customFormat="1" x14ac:dyDescent="0.25">
      <c r="D4160" s="10"/>
    </row>
    <row r="4161" spans="4:4" customFormat="1" x14ac:dyDescent="0.25">
      <c r="D4161" s="10"/>
    </row>
    <row r="4162" spans="4:4" customFormat="1" x14ac:dyDescent="0.25">
      <c r="D4162" s="10"/>
    </row>
    <row r="4163" spans="4:4" customFormat="1" x14ac:dyDescent="0.25">
      <c r="D4163" s="10"/>
    </row>
    <row r="4164" spans="4:4" customFormat="1" x14ac:dyDescent="0.25">
      <c r="D4164" s="10"/>
    </row>
    <row r="4165" spans="4:4" customFormat="1" x14ac:dyDescent="0.25">
      <c r="D4165" s="10"/>
    </row>
    <row r="4166" spans="4:4" customFormat="1" x14ac:dyDescent="0.25">
      <c r="D4166" s="10"/>
    </row>
    <row r="4167" spans="4:4" customFormat="1" x14ac:dyDescent="0.25">
      <c r="D4167" s="10"/>
    </row>
    <row r="4168" spans="4:4" customFormat="1" x14ac:dyDescent="0.25">
      <c r="D4168" s="10"/>
    </row>
    <row r="4169" spans="4:4" customFormat="1" x14ac:dyDescent="0.25">
      <c r="D4169" s="10"/>
    </row>
    <row r="4170" spans="4:4" customFormat="1" x14ac:dyDescent="0.25">
      <c r="D4170" s="10"/>
    </row>
    <row r="4171" spans="4:4" customFormat="1" x14ac:dyDescent="0.25">
      <c r="D4171" s="10"/>
    </row>
    <row r="4172" spans="4:4" customFormat="1" x14ac:dyDescent="0.25">
      <c r="D4172" s="10"/>
    </row>
    <row r="4173" spans="4:4" customFormat="1" x14ac:dyDescent="0.25">
      <c r="D4173" s="10"/>
    </row>
    <row r="4174" spans="4:4" customFormat="1" x14ac:dyDescent="0.25">
      <c r="D4174" s="10"/>
    </row>
    <row r="4175" spans="4:4" customFormat="1" x14ac:dyDescent="0.25">
      <c r="D4175" s="10"/>
    </row>
    <row r="4176" spans="4:4" customFormat="1" x14ac:dyDescent="0.25">
      <c r="D4176" s="10"/>
    </row>
    <row r="4177" spans="4:4" customFormat="1" x14ac:dyDescent="0.25">
      <c r="D4177" s="10"/>
    </row>
    <row r="4178" spans="4:4" customFormat="1" x14ac:dyDescent="0.25">
      <c r="D4178" s="10"/>
    </row>
    <row r="4179" spans="4:4" customFormat="1" x14ac:dyDescent="0.25">
      <c r="D4179" s="10"/>
    </row>
    <row r="4180" spans="4:4" customFormat="1" x14ac:dyDescent="0.25">
      <c r="D4180" s="10"/>
    </row>
    <row r="4181" spans="4:4" customFormat="1" x14ac:dyDescent="0.25">
      <c r="D4181" s="10"/>
    </row>
    <row r="4182" spans="4:4" customFormat="1" x14ac:dyDescent="0.25">
      <c r="D4182" s="10"/>
    </row>
    <row r="4183" spans="4:4" customFormat="1" x14ac:dyDescent="0.25">
      <c r="D4183" s="10"/>
    </row>
    <row r="4184" spans="4:4" customFormat="1" x14ac:dyDescent="0.25">
      <c r="D4184" s="10"/>
    </row>
    <row r="4185" spans="4:4" customFormat="1" x14ac:dyDescent="0.25">
      <c r="D4185" s="10"/>
    </row>
    <row r="4186" spans="4:4" customFormat="1" x14ac:dyDescent="0.25">
      <c r="D4186" s="10"/>
    </row>
    <row r="4187" spans="4:4" customFormat="1" x14ac:dyDescent="0.25">
      <c r="D4187" s="10"/>
    </row>
    <row r="4188" spans="4:4" customFormat="1" x14ac:dyDescent="0.25">
      <c r="D4188" s="10"/>
    </row>
    <row r="4189" spans="4:4" customFormat="1" x14ac:dyDescent="0.25">
      <c r="D4189" s="10"/>
    </row>
    <row r="4190" spans="4:4" customFormat="1" x14ac:dyDescent="0.25">
      <c r="D4190" s="10"/>
    </row>
    <row r="4191" spans="4:4" customFormat="1" x14ac:dyDescent="0.25">
      <c r="D4191" s="10"/>
    </row>
    <row r="4192" spans="4:4" customFormat="1" x14ac:dyDescent="0.25">
      <c r="D4192" s="10"/>
    </row>
    <row r="4193" spans="4:4" customFormat="1" x14ac:dyDescent="0.25">
      <c r="D4193" s="10"/>
    </row>
    <row r="4194" spans="4:4" customFormat="1" x14ac:dyDescent="0.25">
      <c r="D4194" s="10"/>
    </row>
    <row r="4195" spans="4:4" customFormat="1" x14ac:dyDescent="0.25">
      <c r="D4195" s="10"/>
    </row>
    <row r="4196" spans="4:4" customFormat="1" x14ac:dyDescent="0.25">
      <c r="D4196" s="10"/>
    </row>
    <row r="4197" spans="4:4" customFormat="1" x14ac:dyDescent="0.25">
      <c r="D4197" s="10"/>
    </row>
    <row r="4198" spans="4:4" customFormat="1" x14ac:dyDescent="0.25">
      <c r="D4198" s="10"/>
    </row>
    <row r="4199" spans="4:4" customFormat="1" x14ac:dyDescent="0.25">
      <c r="D4199" s="10"/>
    </row>
    <row r="4200" spans="4:4" customFormat="1" x14ac:dyDescent="0.25">
      <c r="D4200" s="10"/>
    </row>
    <row r="4201" spans="4:4" customFormat="1" x14ac:dyDescent="0.25">
      <c r="D4201" s="10"/>
    </row>
    <row r="4202" spans="4:4" customFormat="1" x14ac:dyDescent="0.25">
      <c r="D4202" s="10"/>
    </row>
    <row r="4203" spans="4:4" customFormat="1" x14ac:dyDescent="0.25">
      <c r="D4203" s="10"/>
    </row>
    <row r="4204" spans="4:4" customFormat="1" x14ac:dyDescent="0.25">
      <c r="D4204" s="10"/>
    </row>
    <row r="4205" spans="4:4" customFormat="1" x14ac:dyDescent="0.25">
      <c r="D4205" s="10"/>
    </row>
    <row r="4206" spans="4:4" customFormat="1" x14ac:dyDescent="0.25">
      <c r="D4206" s="10"/>
    </row>
    <row r="4207" spans="4:4" customFormat="1" x14ac:dyDescent="0.25">
      <c r="D4207" s="10"/>
    </row>
    <row r="4208" spans="4:4" customFormat="1" x14ac:dyDescent="0.25">
      <c r="D4208" s="10"/>
    </row>
    <row r="4209" spans="4:4" customFormat="1" x14ac:dyDescent="0.25">
      <c r="D4209" s="10"/>
    </row>
    <row r="4210" spans="4:4" customFormat="1" x14ac:dyDescent="0.25">
      <c r="D4210" s="10"/>
    </row>
    <row r="4211" spans="4:4" customFormat="1" x14ac:dyDescent="0.25">
      <c r="D4211" s="10"/>
    </row>
    <row r="4212" spans="4:4" customFormat="1" x14ac:dyDescent="0.25">
      <c r="D4212" s="10"/>
    </row>
    <row r="4213" spans="4:4" customFormat="1" x14ac:dyDescent="0.25">
      <c r="D4213" s="10"/>
    </row>
    <row r="4214" spans="4:4" customFormat="1" x14ac:dyDescent="0.25">
      <c r="D4214" s="10"/>
    </row>
    <row r="4215" spans="4:4" customFormat="1" x14ac:dyDescent="0.25">
      <c r="D4215" s="10"/>
    </row>
    <row r="4216" spans="4:4" customFormat="1" x14ac:dyDescent="0.25">
      <c r="D4216" s="10"/>
    </row>
    <row r="4217" spans="4:4" customFormat="1" x14ac:dyDescent="0.25">
      <c r="D4217" s="10"/>
    </row>
    <row r="4218" spans="4:4" customFormat="1" x14ac:dyDescent="0.25">
      <c r="D4218" s="10"/>
    </row>
    <row r="4219" spans="4:4" customFormat="1" x14ac:dyDescent="0.25">
      <c r="D4219" s="10"/>
    </row>
    <row r="4220" spans="4:4" customFormat="1" x14ac:dyDescent="0.25">
      <c r="D4220" s="10"/>
    </row>
    <row r="4221" spans="4:4" customFormat="1" x14ac:dyDescent="0.25">
      <c r="D4221" s="10"/>
    </row>
    <row r="4222" spans="4:4" customFormat="1" x14ac:dyDescent="0.25">
      <c r="D4222" s="10"/>
    </row>
    <row r="4223" spans="4:4" customFormat="1" x14ac:dyDescent="0.25">
      <c r="D4223" s="10"/>
    </row>
    <row r="4224" spans="4:4" customFormat="1" x14ac:dyDescent="0.25">
      <c r="D4224" s="10"/>
    </row>
    <row r="4225" spans="4:4" customFormat="1" x14ac:dyDescent="0.25">
      <c r="D4225" s="10"/>
    </row>
    <row r="4226" spans="4:4" customFormat="1" x14ac:dyDescent="0.25">
      <c r="D4226" s="10"/>
    </row>
    <row r="4227" spans="4:4" customFormat="1" x14ac:dyDescent="0.25">
      <c r="D4227" s="10"/>
    </row>
    <row r="4228" spans="4:4" customFormat="1" x14ac:dyDescent="0.25">
      <c r="D4228" s="10"/>
    </row>
    <row r="4229" spans="4:4" customFormat="1" x14ac:dyDescent="0.25">
      <c r="D4229" s="10"/>
    </row>
    <row r="4230" spans="4:4" customFormat="1" x14ac:dyDescent="0.25">
      <c r="D4230" s="10"/>
    </row>
    <row r="4231" spans="4:4" customFormat="1" x14ac:dyDescent="0.25">
      <c r="D4231" s="10"/>
    </row>
    <row r="4232" spans="4:4" customFormat="1" x14ac:dyDescent="0.25">
      <c r="D4232" s="10"/>
    </row>
    <row r="4233" spans="4:4" customFormat="1" x14ac:dyDescent="0.25">
      <c r="D4233" s="10"/>
    </row>
    <row r="4234" spans="4:4" customFormat="1" x14ac:dyDescent="0.25">
      <c r="D4234" s="10"/>
    </row>
    <row r="4235" spans="4:4" customFormat="1" x14ac:dyDescent="0.25">
      <c r="D4235" s="10"/>
    </row>
    <row r="4236" spans="4:4" customFormat="1" x14ac:dyDescent="0.25">
      <c r="D4236" s="10"/>
    </row>
    <row r="4237" spans="4:4" customFormat="1" x14ac:dyDescent="0.25">
      <c r="D4237" s="10"/>
    </row>
    <row r="4238" spans="4:4" customFormat="1" x14ac:dyDescent="0.25">
      <c r="D4238" s="10"/>
    </row>
    <row r="4239" spans="4:4" customFormat="1" x14ac:dyDescent="0.25">
      <c r="D4239" s="10"/>
    </row>
    <row r="4240" spans="4:4" customFormat="1" x14ac:dyDescent="0.25">
      <c r="D4240" s="10"/>
    </row>
    <row r="4241" spans="4:4" customFormat="1" x14ac:dyDescent="0.25">
      <c r="D4241" s="10"/>
    </row>
    <row r="4242" spans="4:4" customFormat="1" x14ac:dyDescent="0.25">
      <c r="D4242" s="10"/>
    </row>
    <row r="4243" spans="4:4" customFormat="1" x14ac:dyDescent="0.25">
      <c r="D4243" s="10"/>
    </row>
    <row r="4244" spans="4:4" customFormat="1" x14ac:dyDescent="0.25">
      <c r="D4244" s="10"/>
    </row>
    <row r="4245" spans="4:4" customFormat="1" x14ac:dyDescent="0.25">
      <c r="D4245" s="10"/>
    </row>
    <row r="4246" spans="4:4" customFormat="1" x14ac:dyDescent="0.25">
      <c r="D4246" s="10"/>
    </row>
    <row r="4247" spans="4:4" customFormat="1" x14ac:dyDescent="0.25">
      <c r="D4247" s="10"/>
    </row>
    <row r="4248" spans="4:4" customFormat="1" x14ac:dyDescent="0.25">
      <c r="D4248" s="10"/>
    </row>
    <row r="4249" spans="4:4" customFormat="1" x14ac:dyDescent="0.25">
      <c r="D4249" s="10"/>
    </row>
    <row r="4250" spans="4:4" customFormat="1" x14ac:dyDescent="0.25">
      <c r="D4250" s="10"/>
    </row>
    <row r="4251" spans="4:4" customFormat="1" x14ac:dyDescent="0.25">
      <c r="D4251" s="10"/>
    </row>
    <row r="4252" spans="4:4" customFormat="1" x14ac:dyDescent="0.25">
      <c r="D4252" s="10"/>
    </row>
    <row r="4253" spans="4:4" customFormat="1" x14ac:dyDescent="0.25">
      <c r="D4253" s="10"/>
    </row>
    <row r="4254" spans="4:4" customFormat="1" x14ac:dyDescent="0.25">
      <c r="D4254" s="10"/>
    </row>
    <row r="4255" spans="4:4" customFormat="1" x14ac:dyDescent="0.25">
      <c r="D4255" s="10"/>
    </row>
    <row r="4256" spans="4:4" customFormat="1" x14ac:dyDescent="0.25">
      <c r="D4256" s="10"/>
    </row>
    <row r="4257" spans="4:4" customFormat="1" x14ac:dyDescent="0.25">
      <c r="D4257" s="10"/>
    </row>
    <row r="4258" spans="4:4" customFormat="1" x14ac:dyDescent="0.25">
      <c r="D4258" s="10"/>
    </row>
    <row r="4259" spans="4:4" customFormat="1" x14ac:dyDescent="0.25">
      <c r="D4259" s="10"/>
    </row>
    <row r="4260" spans="4:4" customFormat="1" x14ac:dyDescent="0.25">
      <c r="D4260" s="10"/>
    </row>
    <row r="4261" spans="4:4" customFormat="1" x14ac:dyDescent="0.25">
      <c r="D4261" s="10"/>
    </row>
    <row r="4262" spans="4:4" customFormat="1" x14ac:dyDescent="0.25">
      <c r="D4262" s="10"/>
    </row>
    <row r="4263" spans="4:4" customFormat="1" x14ac:dyDescent="0.25">
      <c r="D4263" s="10"/>
    </row>
    <row r="4264" spans="4:4" customFormat="1" x14ac:dyDescent="0.25">
      <c r="D4264" s="10"/>
    </row>
    <row r="4265" spans="4:4" customFormat="1" x14ac:dyDescent="0.25">
      <c r="D4265" s="10"/>
    </row>
    <row r="4266" spans="4:4" customFormat="1" x14ac:dyDescent="0.25">
      <c r="D4266" s="10"/>
    </row>
    <row r="4267" spans="4:4" customFormat="1" x14ac:dyDescent="0.25">
      <c r="D4267" s="10"/>
    </row>
    <row r="4268" spans="4:4" customFormat="1" x14ac:dyDescent="0.25">
      <c r="D4268" s="10"/>
    </row>
    <row r="4269" spans="4:4" customFormat="1" x14ac:dyDescent="0.25">
      <c r="D4269" s="10"/>
    </row>
    <row r="4270" spans="4:4" customFormat="1" x14ac:dyDescent="0.25">
      <c r="D4270" s="10"/>
    </row>
    <row r="4271" spans="4:4" customFormat="1" x14ac:dyDescent="0.25">
      <c r="D4271" s="10"/>
    </row>
    <row r="4272" spans="4:4" customFormat="1" x14ac:dyDescent="0.25">
      <c r="D4272" s="10"/>
    </row>
    <row r="4273" spans="4:4" customFormat="1" x14ac:dyDescent="0.25">
      <c r="D4273" s="10"/>
    </row>
    <row r="4274" spans="4:4" customFormat="1" x14ac:dyDescent="0.25">
      <c r="D4274" s="10"/>
    </row>
    <row r="4275" spans="4:4" customFormat="1" x14ac:dyDescent="0.25">
      <c r="D4275" s="10"/>
    </row>
    <row r="4276" spans="4:4" customFormat="1" x14ac:dyDescent="0.25">
      <c r="D4276" s="10"/>
    </row>
    <row r="4277" spans="4:4" customFormat="1" x14ac:dyDescent="0.25">
      <c r="D4277" s="10"/>
    </row>
    <row r="4278" spans="4:4" customFormat="1" x14ac:dyDescent="0.25">
      <c r="D4278" s="10"/>
    </row>
    <row r="4279" spans="4:4" customFormat="1" x14ac:dyDescent="0.25">
      <c r="D4279" s="10"/>
    </row>
    <row r="4280" spans="4:4" customFormat="1" x14ac:dyDescent="0.25">
      <c r="D4280" s="10"/>
    </row>
    <row r="4281" spans="4:4" customFormat="1" x14ac:dyDescent="0.25">
      <c r="D4281" s="10"/>
    </row>
    <row r="4282" spans="4:4" customFormat="1" x14ac:dyDescent="0.25">
      <c r="D4282" s="10"/>
    </row>
    <row r="4283" spans="4:4" customFormat="1" x14ac:dyDescent="0.25">
      <c r="D4283" s="10"/>
    </row>
    <row r="4284" spans="4:4" customFormat="1" x14ac:dyDescent="0.25">
      <c r="D4284" s="10"/>
    </row>
    <row r="4285" spans="4:4" customFormat="1" x14ac:dyDescent="0.25">
      <c r="D4285" s="10"/>
    </row>
    <row r="4286" spans="4:4" customFormat="1" x14ac:dyDescent="0.25">
      <c r="D4286" s="10"/>
    </row>
    <row r="4287" spans="4:4" customFormat="1" x14ac:dyDescent="0.25">
      <c r="D4287" s="10"/>
    </row>
    <row r="4288" spans="4:4" customFormat="1" x14ac:dyDescent="0.25">
      <c r="D4288" s="10"/>
    </row>
    <row r="4289" spans="4:4" customFormat="1" x14ac:dyDescent="0.25">
      <c r="D4289" s="10"/>
    </row>
    <row r="4290" spans="4:4" customFormat="1" x14ac:dyDescent="0.25">
      <c r="D4290" s="10"/>
    </row>
    <row r="4291" spans="4:4" customFormat="1" x14ac:dyDescent="0.25">
      <c r="D4291" s="10"/>
    </row>
    <row r="4292" spans="4:4" customFormat="1" x14ac:dyDescent="0.25">
      <c r="D4292" s="10"/>
    </row>
    <row r="4293" spans="4:4" customFormat="1" x14ac:dyDescent="0.25">
      <c r="D4293" s="10"/>
    </row>
    <row r="4294" spans="4:4" customFormat="1" x14ac:dyDescent="0.25">
      <c r="D4294" s="10"/>
    </row>
    <row r="4295" spans="4:4" customFormat="1" x14ac:dyDescent="0.25">
      <c r="D4295" s="10"/>
    </row>
    <row r="4296" spans="4:4" customFormat="1" x14ac:dyDescent="0.25">
      <c r="D4296" s="10"/>
    </row>
    <row r="4297" spans="4:4" customFormat="1" x14ac:dyDescent="0.25">
      <c r="D4297" s="10"/>
    </row>
    <row r="4298" spans="4:4" customFormat="1" x14ac:dyDescent="0.25">
      <c r="D4298" s="10"/>
    </row>
    <row r="4299" spans="4:4" customFormat="1" x14ac:dyDescent="0.25">
      <c r="D4299" s="10"/>
    </row>
    <row r="4300" spans="4:4" customFormat="1" x14ac:dyDescent="0.25">
      <c r="D4300" s="10"/>
    </row>
    <row r="4301" spans="4:4" customFormat="1" x14ac:dyDescent="0.25">
      <c r="D4301" s="10"/>
    </row>
    <row r="4302" spans="4:4" customFormat="1" x14ac:dyDescent="0.25">
      <c r="D4302" s="10"/>
    </row>
    <row r="4303" spans="4:4" customFormat="1" x14ac:dyDescent="0.25">
      <c r="D4303" s="10"/>
    </row>
    <row r="4304" spans="4:4" customFormat="1" x14ac:dyDescent="0.25">
      <c r="D4304" s="10"/>
    </row>
    <row r="4305" spans="4:4" customFormat="1" x14ac:dyDescent="0.25">
      <c r="D4305" s="10"/>
    </row>
    <row r="4306" spans="4:4" customFormat="1" x14ac:dyDescent="0.25">
      <c r="D4306" s="10"/>
    </row>
    <row r="4307" spans="4:4" customFormat="1" x14ac:dyDescent="0.25">
      <c r="D4307" s="10"/>
    </row>
    <row r="4308" spans="4:4" customFormat="1" x14ac:dyDescent="0.25">
      <c r="D4308" s="10"/>
    </row>
    <row r="4309" spans="4:4" customFormat="1" x14ac:dyDescent="0.25">
      <c r="D4309" s="10"/>
    </row>
    <row r="4310" spans="4:4" customFormat="1" x14ac:dyDescent="0.25">
      <c r="D4310" s="10"/>
    </row>
    <row r="4311" spans="4:4" customFormat="1" x14ac:dyDescent="0.25">
      <c r="D4311" s="10"/>
    </row>
    <row r="4312" spans="4:4" customFormat="1" x14ac:dyDescent="0.25">
      <c r="D4312" s="10"/>
    </row>
    <row r="4313" spans="4:4" customFormat="1" x14ac:dyDescent="0.25">
      <c r="D4313" s="10"/>
    </row>
    <row r="4314" spans="4:4" customFormat="1" x14ac:dyDescent="0.25">
      <c r="D4314" s="10"/>
    </row>
    <row r="4315" spans="4:4" customFormat="1" x14ac:dyDescent="0.25">
      <c r="D4315" s="10"/>
    </row>
    <row r="4316" spans="4:4" customFormat="1" x14ac:dyDescent="0.25">
      <c r="D4316" s="10"/>
    </row>
    <row r="4317" spans="4:4" customFormat="1" x14ac:dyDescent="0.25">
      <c r="D4317" s="10"/>
    </row>
    <row r="4318" spans="4:4" customFormat="1" x14ac:dyDescent="0.25">
      <c r="D4318" s="10"/>
    </row>
    <row r="4319" spans="4:4" customFormat="1" x14ac:dyDescent="0.25">
      <c r="D4319" s="10"/>
    </row>
    <row r="4320" spans="4:4" customFormat="1" x14ac:dyDescent="0.25">
      <c r="D4320" s="10"/>
    </row>
    <row r="4321" spans="4:4" customFormat="1" x14ac:dyDescent="0.25">
      <c r="D4321" s="10"/>
    </row>
    <row r="4322" spans="4:4" customFormat="1" x14ac:dyDescent="0.25">
      <c r="D4322" s="10"/>
    </row>
    <row r="4323" spans="4:4" customFormat="1" x14ac:dyDescent="0.25">
      <c r="D4323" s="10"/>
    </row>
    <row r="4324" spans="4:4" customFormat="1" x14ac:dyDescent="0.25">
      <c r="D4324" s="10"/>
    </row>
    <row r="4325" spans="4:4" customFormat="1" x14ac:dyDescent="0.25">
      <c r="D4325" s="10"/>
    </row>
    <row r="4326" spans="4:4" customFormat="1" x14ac:dyDescent="0.25">
      <c r="D4326" s="10"/>
    </row>
    <row r="4327" spans="4:4" customFormat="1" x14ac:dyDescent="0.25">
      <c r="D4327" s="10"/>
    </row>
    <row r="4328" spans="4:4" customFormat="1" x14ac:dyDescent="0.25">
      <c r="D4328" s="10"/>
    </row>
    <row r="4329" spans="4:4" customFormat="1" x14ac:dyDescent="0.25">
      <c r="D4329" s="10"/>
    </row>
    <row r="4330" spans="4:4" customFormat="1" x14ac:dyDescent="0.25">
      <c r="D4330" s="10"/>
    </row>
    <row r="4331" spans="4:4" customFormat="1" x14ac:dyDescent="0.25">
      <c r="D4331" s="10"/>
    </row>
    <row r="4332" spans="4:4" customFormat="1" x14ac:dyDescent="0.25">
      <c r="D4332" s="10"/>
    </row>
    <row r="4333" spans="4:4" customFormat="1" x14ac:dyDescent="0.25">
      <c r="D4333" s="10"/>
    </row>
    <row r="4334" spans="4:4" customFormat="1" x14ac:dyDescent="0.25">
      <c r="D4334" s="10"/>
    </row>
    <row r="4335" spans="4:4" customFormat="1" x14ac:dyDescent="0.25">
      <c r="D4335" s="10"/>
    </row>
    <row r="4336" spans="4:4" customFormat="1" x14ac:dyDescent="0.25">
      <c r="D4336" s="10"/>
    </row>
    <row r="4337" spans="4:4" customFormat="1" x14ac:dyDescent="0.25">
      <c r="D4337" s="10"/>
    </row>
    <row r="4338" spans="4:4" customFormat="1" x14ac:dyDescent="0.25">
      <c r="D4338" s="10"/>
    </row>
    <row r="4339" spans="4:4" customFormat="1" x14ac:dyDescent="0.25">
      <c r="D4339" s="10"/>
    </row>
    <row r="4340" spans="4:4" customFormat="1" x14ac:dyDescent="0.25">
      <c r="D4340" s="10"/>
    </row>
    <row r="4341" spans="4:4" customFormat="1" x14ac:dyDescent="0.25">
      <c r="D4341" s="10"/>
    </row>
    <row r="4342" spans="4:4" customFormat="1" x14ac:dyDescent="0.25">
      <c r="D4342" s="10"/>
    </row>
    <row r="4343" spans="4:4" customFormat="1" x14ac:dyDescent="0.25">
      <c r="D4343" s="10"/>
    </row>
    <row r="4344" spans="4:4" customFormat="1" x14ac:dyDescent="0.25">
      <c r="D4344" s="10"/>
    </row>
    <row r="4345" spans="4:4" customFormat="1" x14ac:dyDescent="0.25">
      <c r="D4345" s="10"/>
    </row>
    <row r="4346" spans="4:4" customFormat="1" x14ac:dyDescent="0.25">
      <c r="D4346" s="10"/>
    </row>
    <row r="4347" spans="4:4" customFormat="1" x14ac:dyDescent="0.25">
      <c r="D4347" s="10"/>
    </row>
    <row r="4348" spans="4:4" customFormat="1" x14ac:dyDescent="0.25">
      <c r="D4348" s="10"/>
    </row>
    <row r="4349" spans="4:4" customFormat="1" x14ac:dyDescent="0.25">
      <c r="D4349" s="10"/>
    </row>
    <row r="4350" spans="4:4" customFormat="1" x14ac:dyDescent="0.25">
      <c r="D4350" s="10"/>
    </row>
    <row r="4351" spans="4:4" customFormat="1" x14ac:dyDescent="0.25">
      <c r="D4351" s="10"/>
    </row>
    <row r="4352" spans="4:4" customFormat="1" x14ac:dyDescent="0.25">
      <c r="D4352" s="10"/>
    </row>
    <row r="4353" spans="4:4" customFormat="1" x14ac:dyDescent="0.25">
      <c r="D4353" s="10"/>
    </row>
    <row r="4354" spans="4:4" customFormat="1" x14ac:dyDescent="0.25">
      <c r="D4354" s="10"/>
    </row>
    <row r="4355" spans="4:4" customFormat="1" x14ac:dyDescent="0.25">
      <c r="D4355" s="10"/>
    </row>
    <row r="4356" spans="4:4" customFormat="1" x14ac:dyDescent="0.25">
      <c r="D4356" s="10"/>
    </row>
    <row r="4357" spans="4:4" customFormat="1" x14ac:dyDescent="0.25">
      <c r="D4357" s="10"/>
    </row>
    <row r="4358" spans="4:4" customFormat="1" x14ac:dyDescent="0.25">
      <c r="D4358" s="10"/>
    </row>
    <row r="4359" spans="4:4" customFormat="1" x14ac:dyDescent="0.25">
      <c r="D4359" s="10"/>
    </row>
    <row r="4360" spans="4:4" customFormat="1" x14ac:dyDescent="0.25">
      <c r="D4360" s="10"/>
    </row>
    <row r="4361" spans="4:4" customFormat="1" x14ac:dyDescent="0.25">
      <c r="D4361" s="10"/>
    </row>
    <row r="4362" spans="4:4" customFormat="1" x14ac:dyDescent="0.25">
      <c r="D4362" s="10"/>
    </row>
    <row r="4363" spans="4:4" customFormat="1" x14ac:dyDescent="0.25">
      <c r="D4363" s="10"/>
    </row>
    <row r="4364" spans="4:4" customFormat="1" x14ac:dyDescent="0.25">
      <c r="D4364" s="10"/>
    </row>
    <row r="4365" spans="4:4" customFormat="1" x14ac:dyDescent="0.25">
      <c r="D4365" s="10"/>
    </row>
    <row r="4366" spans="4:4" customFormat="1" x14ac:dyDescent="0.25">
      <c r="D4366" s="10"/>
    </row>
    <row r="4367" spans="4:4" customFormat="1" x14ac:dyDescent="0.25">
      <c r="D4367" s="10"/>
    </row>
    <row r="4368" spans="4:4" customFormat="1" x14ac:dyDescent="0.25">
      <c r="D4368" s="10"/>
    </row>
    <row r="4369" spans="4:4" customFormat="1" x14ac:dyDescent="0.25">
      <c r="D4369" s="10"/>
    </row>
    <row r="4370" spans="4:4" customFormat="1" x14ac:dyDescent="0.25">
      <c r="D4370" s="10"/>
    </row>
    <row r="4371" spans="4:4" customFormat="1" x14ac:dyDescent="0.25">
      <c r="D4371" s="10"/>
    </row>
    <row r="4372" spans="4:4" customFormat="1" x14ac:dyDescent="0.25">
      <c r="D4372" s="10"/>
    </row>
    <row r="4373" spans="4:4" customFormat="1" x14ac:dyDescent="0.25">
      <c r="D4373" s="10"/>
    </row>
    <row r="4374" spans="4:4" customFormat="1" x14ac:dyDescent="0.25">
      <c r="D4374" s="10"/>
    </row>
    <row r="4375" spans="4:4" customFormat="1" x14ac:dyDescent="0.25">
      <c r="D4375" s="10"/>
    </row>
    <row r="4376" spans="4:4" customFormat="1" x14ac:dyDescent="0.25">
      <c r="D4376" s="10"/>
    </row>
    <row r="4377" spans="4:4" customFormat="1" x14ac:dyDescent="0.25">
      <c r="D4377" s="10"/>
    </row>
    <row r="4378" spans="4:4" customFormat="1" x14ac:dyDescent="0.25">
      <c r="D4378" s="10"/>
    </row>
    <row r="4379" spans="4:4" customFormat="1" x14ac:dyDescent="0.25">
      <c r="D4379" s="10"/>
    </row>
    <row r="4380" spans="4:4" customFormat="1" x14ac:dyDescent="0.25">
      <c r="D4380" s="10"/>
    </row>
    <row r="4381" spans="4:4" customFormat="1" x14ac:dyDescent="0.25">
      <c r="D4381" s="10"/>
    </row>
    <row r="4382" spans="4:4" customFormat="1" x14ac:dyDescent="0.25">
      <c r="D4382" s="10"/>
    </row>
    <row r="4383" spans="4:4" customFormat="1" x14ac:dyDescent="0.25">
      <c r="D4383" s="10"/>
    </row>
    <row r="4384" spans="4:4" customFormat="1" x14ac:dyDescent="0.25">
      <c r="D4384" s="10"/>
    </row>
    <row r="4385" spans="4:4" customFormat="1" x14ac:dyDescent="0.25">
      <c r="D4385" s="10"/>
    </row>
    <row r="4386" spans="4:4" customFormat="1" x14ac:dyDescent="0.25">
      <c r="D4386" s="10"/>
    </row>
    <row r="4387" spans="4:4" customFormat="1" x14ac:dyDescent="0.25">
      <c r="D4387" s="10"/>
    </row>
    <row r="4388" spans="4:4" customFormat="1" x14ac:dyDescent="0.25">
      <c r="D4388" s="10"/>
    </row>
    <row r="4389" spans="4:4" customFormat="1" x14ac:dyDescent="0.25">
      <c r="D4389" s="10"/>
    </row>
    <row r="4390" spans="4:4" customFormat="1" x14ac:dyDescent="0.25">
      <c r="D4390" s="10"/>
    </row>
    <row r="4391" spans="4:4" customFormat="1" x14ac:dyDescent="0.25">
      <c r="D4391" s="10"/>
    </row>
    <row r="4392" spans="4:4" customFormat="1" x14ac:dyDescent="0.25">
      <c r="D4392" s="10"/>
    </row>
    <row r="4393" spans="4:4" customFormat="1" x14ac:dyDescent="0.25">
      <c r="D4393" s="10"/>
    </row>
    <row r="4394" spans="4:4" customFormat="1" x14ac:dyDescent="0.25">
      <c r="D4394" s="10"/>
    </row>
    <row r="4395" spans="4:4" customFormat="1" x14ac:dyDescent="0.25">
      <c r="D4395" s="10"/>
    </row>
    <row r="4396" spans="4:4" customFormat="1" x14ac:dyDescent="0.25">
      <c r="D4396" s="10"/>
    </row>
    <row r="4397" spans="4:4" customFormat="1" x14ac:dyDescent="0.25">
      <c r="D4397" s="10"/>
    </row>
    <row r="4398" spans="4:4" customFormat="1" x14ac:dyDescent="0.25">
      <c r="D4398" s="10"/>
    </row>
    <row r="4399" spans="4:4" customFormat="1" x14ac:dyDescent="0.25">
      <c r="D4399" s="10"/>
    </row>
    <row r="4400" spans="4:4" customFormat="1" x14ac:dyDescent="0.25">
      <c r="D4400" s="10"/>
    </row>
    <row r="4401" spans="4:4" customFormat="1" x14ac:dyDescent="0.25">
      <c r="D4401" s="10"/>
    </row>
    <row r="4402" spans="4:4" customFormat="1" x14ac:dyDescent="0.25">
      <c r="D4402" s="10"/>
    </row>
    <row r="4403" spans="4:4" customFormat="1" x14ac:dyDescent="0.25">
      <c r="D4403" s="10"/>
    </row>
    <row r="4404" spans="4:4" customFormat="1" x14ac:dyDescent="0.25">
      <c r="D4404" s="10"/>
    </row>
    <row r="4405" spans="4:4" customFormat="1" x14ac:dyDescent="0.25">
      <c r="D4405" s="10"/>
    </row>
    <row r="4406" spans="4:4" customFormat="1" x14ac:dyDescent="0.25">
      <c r="D4406" s="10"/>
    </row>
    <row r="4407" spans="4:4" customFormat="1" x14ac:dyDescent="0.25">
      <c r="D4407" s="10"/>
    </row>
    <row r="4408" spans="4:4" customFormat="1" x14ac:dyDescent="0.25">
      <c r="D4408" s="10"/>
    </row>
    <row r="4409" spans="4:4" customFormat="1" x14ac:dyDescent="0.25">
      <c r="D4409" s="10"/>
    </row>
    <row r="4410" spans="4:4" customFormat="1" x14ac:dyDescent="0.25">
      <c r="D4410" s="10"/>
    </row>
    <row r="4411" spans="4:4" customFormat="1" x14ac:dyDescent="0.25">
      <c r="D4411" s="10"/>
    </row>
    <row r="4412" spans="4:4" customFormat="1" x14ac:dyDescent="0.25">
      <c r="D4412" s="10"/>
    </row>
    <row r="4413" spans="4:4" customFormat="1" x14ac:dyDescent="0.25">
      <c r="D4413" s="10"/>
    </row>
    <row r="4414" spans="4:4" customFormat="1" x14ac:dyDescent="0.25">
      <c r="D4414" s="10"/>
    </row>
    <row r="4415" spans="4:4" customFormat="1" x14ac:dyDescent="0.25">
      <c r="D4415" s="10"/>
    </row>
    <row r="4416" spans="4:4" customFormat="1" x14ac:dyDescent="0.25">
      <c r="D4416" s="10"/>
    </row>
    <row r="4417" spans="4:4" customFormat="1" x14ac:dyDescent="0.25">
      <c r="D4417" s="10"/>
    </row>
    <row r="4418" spans="4:4" customFormat="1" x14ac:dyDescent="0.25">
      <c r="D4418" s="10"/>
    </row>
    <row r="4419" spans="4:4" customFormat="1" x14ac:dyDescent="0.25">
      <c r="D4419" s="10"/>
    </row>
    <row r="4420" spans="4:4" customFormat="1" x14ac:dyDescent="0.25">
      <c r="D4420" s="10"/>
    </row>
    <row r="4421" spans="4:4" customFormat="1" x14ac:dyDescent="0.25">
      <c r="D4421" s="10"/>
    </row>
    <row r="4422" spans="4:4" customFormat="1" x14ac:dyDescent="0.25">
      <c r="D4422" s="10"/>
    </row>
    <row r="4423" spans="4:4" customFormat="1" x14ac:dyDescent="0.25">
      <c r="D4423" s="10"/>
    </row>
    <row r="4424" spans="4:4" customFormat="1" x14ac:dyDescent="0.25">
      <c r="D4424" s="10"/>
    </row>
    <row r="4425" spans="4:4" customFormat="1" x14ac:dyDescent="0.25">
      <c r="D4425" s="10"/>
    </row>
    <row r="4426" spans="4:4" customFormat="1" x14ac:dyDescent="0.25">
      <c r="D4426" s="10"/>
    </row>
    <row r="4427" spans="4:4" customFormat="1" x14ac:dyDescent="0.25">
      <c r="D4427" s="10"/>
    </row>
    <row r="4428" spans="4:4" customFormat="1" x14ac:dyDescent="0.25">
      <c r="D4428" s="10"/>
    </row>
    <row r="4429" spans="4:4" customFormat="1" x14ac:dyDescent="0.25">
      <c r="D4429" s="10"/>
    </row>
    <row r="4430" spans="4:4" customFormat="1" x14ac:dyDescent="0.25">
      <c r="D4430" s="10"/>
    </row>
    <row r="4431" spans="4:4" customFormat="1" x14ac:dyDescent="0.25">
      <c r="D4431" s="10"/>
    </row>
    <row r="4432" spans="4:4" customFormat="1" x14ac:dyDescent="0.25">
      <c r="D4432" s="10"/>
    </row>
    <row r="4433" spans="4:4" customFormat="1" x14ac:dyDescent="0.25">
      <c r="D4433" s="10"/>
    </row>
    <row r="4434" spans="4:4" customFormat="1" x14ac:dyDescent="0.25">
      <c r="D4434" s="10"/>
    </row>
    <row r="4435" spans="4:4" customFormat="1" x14ac:dyDescent="0.25">
      <c r="D4435" s="10"/>
    </row>
    <row r="4436" spans="4:4" customFormat="1" x14ac:dyDescent="0.25">
      <c r="D4436" s="10"/>
    </row>
    <row r="4437" spans="4:4" customFormat="1" x14ac:dyDescent="0.25">
      <c r="D4437" s="10"/>
    </row>
    <row r="4438" spans="4:4" customFormat="1" x14ac:dyDescent="0.25">
      <c r="D4438" s="10"/>
    </row>
    <row r="4439" spans="4:4" customFormat="1" x14ac:dyDescent="0.25">
      <c r="D4439" s="10"/>
    </row>
    <row r="4440" spans="4:4" customFormat="1" x14ac:dyDescent="0.25">
      <c r="D4440" s="10"/>
    </row>
    <row r="4441" spans="4:4" customFormat="1" x14ac:dyDescent="0.25">
      <c r="D4441" s="10"/>
    </row>
    <row r="4442" spans="4:4" customFormat="1" x14ac:dyDescent="0.25">
      <c r="D4442" s="10"/>
    </row>
    <row r="4443" spans="4:4" customFormat="1" x14ac:dyDescent="0.25">
      <c r="D4443" s="10"/>
    </row>
    <row r="4444" spans="4:4" customFormat="1" x14ac:dyDescent="0.25">
      <c r="D4444" s="10"/>
    </row>
    <row r="4445" spans="4:4" customFormat="1" x14ac:dyDescent="0.25">
      <c r="D4445" s="10"/>
    </row>
    <row r="4446" spans="4:4" customFormat="1" x14ac:dyDescent="0.25">
      <c r="D4446" s="10"/>
    </row>
    <row r="4447" spans="4:4" customFormat="1" x14ac:dyDescent="0.25">
      <c r="D4447" s="10"/>
    </row>
    <row r="4448" spans="4:4" customFormat="1" x14ac:dyDescent="0.25">
      <c r="D4448" s="10"/>
    </row>
    <row r="4449" spans="4:4" customFormat="1" x14ac:dyDescent="0.25">
      <c r="D4449" s="10"/>
    </row>
    <row r="4450" spans="4:4" customFormat="1" x14ac:dyDescent="0.25">
      <c r="D4450" s="10"/>
    </row>
    <row r="4451" spans="4:4" customFormat="1" x14ac:dyDescent="0.25">
      <c r="D4451" s="10"/>
    </row>
    <row r="4452" spans="4:4" customFormat="1" x14ac:dyDescent="0.25">
      <c r="D4452" s="10"/>
    </row>
    <row r="4453" spans="4:4" customFormat="1" x14ac:dyDescent="0.25">
      <c r="D4453" s="10"/>
    </row>
    <row r="4454" spans="4:4" customFormat="1" x14ac:dyDescent="0.25">
      <c r="D4454" s="10"/>
    </row>
    <row r="4455" spans="4:4" customFormat="1" x14ac:dyDescent="0.25">
      <c r="D4455" s="10"/>
    </row>
    <row r="4456" spans="4:4" customFormat="1" x14ac:dyDescent="0.25">
      <c r="D4456" s="10"/>
    </row>
    <row r="4457" spans="4:4" customFormat="1" x14ac:dyDescent="0.25">
      <c r="D4457" s="10"/>
    </row>
    <row r="4458" spans="4:4" customFormat="1" x14ac:dyDescent="0.25">
      <c r="D4458" s="10"/>
    </row>
    <row r="4459" spans="4:4" customFormat="1" x14ac:dyDescent="0.25">
      <c r="D4459" s="10"/>
    </row>
    <row r="4460" spans="4:4" customFormat="1" x14ac:dyDescent="0.25">
      <c r="D4460" s="10"/>
    </row>
    <row r="4461" spans="4:4" customFormat="1" x14ac:dyDescent="0.25">
      <c r="D4461" s="10"/>
    </row>
    <row r="4462" spans="4:4" customFormat="1" x14ac:dyDescent="0.25">
      <c r="D4462" s="10"/>
    </row>
    <row r="4463" spans="4:4" customFormat="1" x14ac:dyDescent="0.25">
      <c r="D4463" s="10"/>
    </row>
    <row r="4464" spans="4:4" customFormat="1" x14ac:dyDescent="0.25">
      <c r="D4464" s="10"/>
    </row>
    <row r="4465" spans="4:4" customFormat="1" x14ac:dyDescent="0.25">
      <c r="D4465" s="10"/>
    </row>
    <row r="4466" spans="4:4" customFormat="1" x14ac:dyDescent="0.25">
      <c r="D4466" s="10"/>
    </row>
    <row r="4467" spans="4:4" customFormat="1" x14ac:dyDescent="0.25">
      <c r="D4467" s="10"/>
    </row>
    <row r="4468" spans="4:4" customFormat="1" x14ac:dyDescent="0.25">
      <c r="D4468" s="10"/>
    </row>
    <row r="4469" spans="4:4" customFormat="1" x14ac:dyDescent="0.25">
      <c r="D4469" s="10"/>
    </row>
    <row r="4470" spans="4:4" customFormat="1" x14ac:dyDescent="0.25">
      <c r="D4470" s="10"/>
    </row>
    <row r="4471" spans="4:4" customFormat="1" x14ac:dyDescent="0.25">
      <c r="D4471" s="10"/>
    </row>
    <row r="4472" spans="4:4" customFormat="1" x14ac:dyDescent="0.25">
      <c r="D4472" s="10"/>
    </row>
    <row r="4473" spans="4:4" customFormat="1" x14ac:dyDescent="0.25">
      <c r="D4473" s="10"/>
    </row>
    <row r="4474" spans="4:4" customFormat="1" x14ac:dyDescent="0.25">
      <c r="D4474" s="10"/>
    </row>
    <row r="4475" spans="4:4" customFormat="1" x14ac:dyDescent="0.25">
      <c r="D4475" s="10"/>
    </row>
    <row r="4476" spans="4:4" customFormat="1" x14ac:dyDescent="0.25">
      <c r="D4476" s="10"/>
    </row>
    <row r="4477" spans="4:4" customFormat="1" x14ac:dyDescent="0.25">
      <c r="D4477" s="10"/>
    </row>
    <row r="4478" spans="4:4" customFormat="1" x14ac:dyDescent="0.25">
      <c r="D4478" s="10"/>
    </row>
    <row r="4479" spans="4:4" customFormat="1" x14ac:dyDescent="0.25">
      <c r="D4479" s="10"/>
    </row>
    <row r="4480" spans="4:4" customFormat="1" x14ac:dyDescent="0.25">
      <c r="D4480" s="10"/>
    </row>
    <row r="4481" spans="4:4" customFormat="1" x14ac:dyDescent="0.25">
      <c r="D4481" s="10"/>
    </row>
    <row r="4482" spans="4:4" customFormat="1" x14ac:dyDescent="0.25">
      <c r="D4482" s="10"/>
    </row>
    <row r="4483" spans="4:4" customFormat="1" x14ac:dyDescent="0.25">
      <c r="D4483" s="10"/>
    </row>
    <row r="4484" spans="4:4" customFormat="1" x14ac:dyDescent="0.25">
      <c r="D4484" s="10"/>
    </row>
    <row r="4485" spans="4:4" customFormat="1" x14ac:dyDescent="0.25">
      <c r="D4485" s="10"/>
    </row>
    <row r="4486" spans="4:4" customFormat="1" x14ac:dyDescent="0.25">
      <c r="D4486" s="10"/>
    </row>
    <row r="4487" spans="4:4" customFormat="1" x14ac:dyDescent="0.25">
      <c r="D4487" s="10"/>
    </row>
    <row r="4488" spans="4:4" customFormat="1" x14ac:dyDescent="0.25">
      <c r="D4488" s="10"/>
    </row>
    <row r="4489" spans="4:4" customFormat="1" x14ac:dyDescent="0.25">
      <c r="D4489" s="10"/>
    </row>
    <row r="4490" spans="4:4" customFormat="1" x14ac:dyDescent="0.25">
      <c r="D4490" s="10"/>
    </row>
    <row r="4491" spans="4:4" customFormat="1" x14ac:dyDescent="0.25">
      <c r="D4491" s="10"/>
    </row>
    <row r="4492" spans="4:4" customFormat="1" x14ac:dyDescent="0.25">
      <c r="D4492" s="10"/>
    </row>
    <row r="4493" spans="4:4" customFormat="1" x14ac:dyDescent="0.25">
      <c r="D4493" s="10"/>
    </row>
    <row r="4494" spans="4:4" customFormat="1" x14ac:dyDescent="0.25">
      <c r="D4494" s="10"/>
    </row>
    <row r="4495" spans="4:4" customFormat="1" x14ac:dyDescent="0.25">
      <c r="D4495" s="10"/>
    </row>
    <row r="4496" spans="4:4" customFormat="1" x14ac:dyDescent="0.25">
      <c r="D4496" s="10"/>
    </row>
    <row r="4497" spans="4:4" customFormat="1" x14ac:dyDescent="0.25">
      <c r="D4497" s="10"/>
    </row>
    <row r="4498" spans="4:4" customFormat="1" x14ac:dyDescent="0.25">
      <c r="D4498" s="10"/>
    </row>
    <row r="4499" spans="4:4" customFormat="1" x14ac:dyDescent="0.25">
      <c r="D4499" s="10"/>
    </row>
    <row r="4500" spans="4:4" customFormat="1" x14ac:dyDescent="0.25">
      <c r="D4500" s="10"/>
    </row>
    <row r="4501" spans="4:4" customFormat="1" x14ac:dyDescent="0.25">
      <c r="D4501" s="10"/>
    </row>
    <row r="4502" spans="4:4" customFormat="1" x14ac:dyDescent="0.25">
      <c r="D4502" s="10"/>
    </row>
    <row r="4503" spans="4:4" customFormat="1" x14ac:dyDescent="0.25">
      <c r="D4503" s="10"/>
    </row>
    <row r="4504" spans="4:4" customFormat="1" x14ac:dyDescent="0.25">
      <c r="D4504" s="10"/>
    </row>
    <row r="4505" spans="4:4" customFormat="1" x14ac:dyDescent="0.25">
      <c r="D4505" s="10"/>
    </row>
    <row r="4506" spans="4:4" customFormat="1" x14ac:dyDescent="0.25">
      <c r="D4506" s="10"/>
    </row>
    <row r="4507" spans="4:4" customFormat="1" x14ac:dyDescent="0.25">
      <c r="D4507" s="10"/>
    </row>
    <row r="4508" spans="4:4" customFormat="1" x14ac:dyDescent="0.25">
      <c r="D4508" s="10"/>
    </row>
    <row r="4509" spans="4:4" customFormat="1" x14ac:dyDescent="0.25">
      <c r="D4509" s="10"/>
    </row>
    <row r="4510" spans="4:4" customFormat="1" x14ac:dyDescent="0.25">
      <c r="D4510" s="10"/>
    </row>
    <row r="4511" spans="4:4" customFormat="1" x14ac:dyDescent="0.25">
      <c r="D4511" s="10"/>
    </row>
    <row r="4512" spans="4:4" customFormat="1" x14ac:dyDescent="0.25">
      <c r="D4512" s="10"/>
    </row>
    <row r="4513" spans="4:4" customFormat="1" x14ac:dyDescent="0.25">
      <c r="D4513" s="10"/>
    </row>
    <row r="4514" spans="4:4" customFormat="1" x14ac:dyDescent="0.25">
      <c r="D4514" s="10"/>
    </row>
    <row r="4515" spans="4:4" customFormat="1" x14ac:dyDescent="0.25">
      <c r="D4515" s="10"/>
    </row>
    <row r="4516" spans="4:4" customFormat="1" x14ac:dyDescent="0.25">
      <c r="D4516" s="10"/>
    </row>
    <row r="4517" spans="4:4" customFormat="1" x14ac:dyDescent="0.25">
      <c r="D4517" s="10"/>
    </row>
    <row r="4518" spans="4:4" customFormat="1" x14ac:dyDescent="0.25">
      <c r="D4518" s="10"/>
    </row>
    <row r="4519" spans="4:4" customFormat="1" x14ac:dyDescent="0.25">
      <c r="D4519" s="10"/>
    </row>
    <row r="4520" spans="4:4" customFormat="1" x14ac:dyDescent="0.25">
      <c r="D4520" s="10"/>
    </row>
    <row r="4521" spans="4:4" customFormat="1" x14ac:dyDescent="0.25">
      <c r="D4521" s="10"/>
    </row>
    <row r="4522" spans="4:4" customFormat="1" x14ac:dyDescent="0.25">
      <c r="D4522" s="10"/>
    </row>
    <row r="4523" spans="4:4" customFormat="1" x14ac:dyDescent="0.25">
      <c r="D4523" s="10"/>
    </row>
    <row r="4524" spans="4:4" customFormat="1" x14ac:dyDescent="0.25">
      <c r="D4524" s="10"/>
    </row>
    <row r="4525" spans="4:4" customFormat="1" x14ac:dyDescent="0.25">
      <c r="D4525" s="10"/>
    </row>
    <row r="4526" spans="4:4" customFormat="1" x14ac:dyDescent="0.25">
      <c r="D4526" s="10"/>
    </row>
    <row r="4527" spans="4:4" customFormat="1" x14ac:dyDescent="0.25">
      <c r="D4527" s="10"/>
    </row>
    <row r="4528" spans="4:4" customFormat="1" x14ac:dyDescent="0.25">
      <c r="D4528" s="10"/>
    </row>
    <row r="4529" spans="4:4" customFormat="1" x14ac:dyDescent="0.25">
      <c r="D4529" s="10"/>
    </row>
    <row r="4530" spans="4:4" customFormat="1" x14ac:dyDescent="0.25">
      <c r="D4530" s="10"/>
    </row>
    <row r="4531" spans="4:4" customFormat="1" x14ac:dyDescent="0.25">
      <c r="D4531" s="10"/>
    </row>
    <row r="4532" spans="4:4" customFormat="1" x14ac:dyDescent="0.25">
      <c r="D4532" s="10"/>
    </row>
    <row r="4533" spans="4:4" customFormat="1" x14ac:dyDescent="0.25">
      <c r="D4533" s="10"/>
    </row>
    <row r="4534" spans="4:4" customFormat="1" x14ac:dyDescent="0.25">
      <c r="D4534" s="10"/>
    </row>
    <row r="4535" spans="4:4" customFormat="1" x14ac:dyDescent="0.25">
      <c r="D4535" s="10"/>
    </row>
    <row r="4536" spans="4:4" customFormat="1" x14ac:dyDescent="0.25">
      <c r="D4536" s="10"/>
    </row>
    <row r="4537" spans="4:4" customFormat="1" x14ac:dyDescent="0.25">
      <c r="D4537" s="10"/>
    </row>
    <row r="4538" spans="4:4" customFormat="1" x14ac:dyDescent="0.25">
      <c r="D4538" s="10"/>
    </row>
    <row r="4539" spans="4:4" customFormat="1" x14ac:dyDescent="0.25">
      <c r="D4539" s="10"/>
    </row>
    <row r="4540" spans="4:4" customFormat="1" x14ac:dyDescent="0.25">
      <c r="D4540" s="10"/>
    </row>
    <row r="4541" spans="4:4" customFormat="1" x14ac:dyDescent="0.25">
      <c r="D4541" s="10"/>
    </row>
    <row r="4542" spans="4:4" customFormat="1" x14ac:dyDescent="0.25">
      <c r="D4542" s="10"/>
    </row>
    <row r="4543" spans="4:4" customFormat="1" x14ac:dyDescent="0.25">
      <c r="D4543" s="10"/>
    </row>
    <row r="4544" spans="4:4" customFormat="1" x14ac:dyDescent="0.25">
      <c r="D4544" s="10"/>
    </row>
    <row r="4545" spans="4:4" customFormat="1" x14ac:dyDescent="0.25">
      <c r="D4545" s="10"/>
    </row>
    <row r="4546" spans="4:4" customFormat="1" x14ac:dyDescent="0.25">
      <c r="D4546" s="10"/>
    </row>
    <row r="4547" spans="4:4" customFormat="1" x14ac:dyDescent="0.25">
      <c r="D4547" s="10"/>
    </row>
    <row r="4548" spans="4:4" customFormat="1" x14ac:dyDescent="0.25">
      <c r="D4548" s="10"/>
    </row>
    <row r="4549" spans="4:4" customFormat="1" x14ac:dyDescent="0.25">
      <c r="D4549" s="10"/>
    </row>
    <row r="4550" spans="4:4" customFormat="1" x14ac:dyDescent="0.25">
      <c r="D4550" s="10"/>
    </row>
    <row r="4551" spans="4:4" customFormat="1" x14ac:dyDescent="0.25">
      <c r="D4551" s="10"/>
    </row>
    <row r="4552" spans="4:4" customFormat="1" x14ac:dyDescent="0.25">
      <c r="D4552" s="10"/>
    </row>
    <row r="4553" spans="4:4" customFormat="1" x14ac:dyDescent="0.25">
      <c r="D4553" s="10"/>
    </row>
    <row r="4554" spans="4:4" customFormat="1" x14ac:dyDescent="0.25">
      <c r="D4554" s="10"/>
    </row>
    <row r="4555" spans="4:4" customFormat="1" x14ac:dyDescent="0.25">
      <c r="D4555" s="10"/>
    </row>
    <row r="4556" spans="4:4" customFormat="1" x14ac:dyDescent="0.25">
      <c r="D4556" s="10"/>
    </row>
    <row r="4557" spans="4:4" customFormat="1" x14ac:dyDescent="0.25">
      <c r="D4557" s="10"/>
    </row>
    <row r="4558" spans="4:4" customFormat="1" x14ac:dyDescent="0.25">
      <c r="D4558" s="10"/>
    </row>
    <row r="4559" spans="4:4" customFormat="1" x14ac:dyDescent="0.25">
      <c r="D4559" s="10"/>
    </row>
    <row r="4560" spans="4:4" customFormat="1" x14ac:dyDescent="0.25">
      <c r="D4560" s="10"/>
    </row>
    <row r="4561" spans="4:4" customFormat="1" x14ac:dyDescent="0.25">
      <c r="D4561" s="10"/>
    </row>
    <row r="4562" spans="4:4" customFormat="1" x14ac:dyDescent="0.25">
      <c r="D4562" s="10"/>
    </row>
    <row r="4563" spans="4:4" customFormat="1" x14ac:dyDescent="0.25">
      <c r="D4563" s="10"/>
    </row>
    <row r="4564" spans="4:4" customFormat="1" x14ac:dyDescent="0.25">
      <c r="D4564" s="10"/>
    </row>
    <row r="4565" spans="4:4" customFormat="1" x14ac:dyDescent="0.25">
      <c r="D4565" s="10"/>
    </row>
    <row r="4566" spans="4:4" customFormat="1" x14ac:dyDescent="0.25">
      <c r="D4566" s="10"/>
    </row>
    <row r="4567" spans="4:4" customFormat="1" x14ac:dyDescent="0.25">
      <c r="D4567" s="10"/>
    </row>
    <row r="4568" spans="4:4" customFormat="1" x14ac:dyDescent="0.25">
      <c r="D4568" s="10"/>
    </row>
    <row r="4569" spans="4:4" customFormat="1" x14ac:dyDescent="0.25">
      <c r="D4569" s="10"/>
    </row>
    <row r="4570" spans="4:4" customFormat="1" x14ac:dyDescent="0.25">
      <c r="D4570" s="10"/>
    </row>
    <row r="4571" spans="4:4" customFormat="1" x14ac:dyDescent="0.25">
      <c r="D4571" s="10"/>
    </row>
    <row r="4572" spans="4:4" customFormat="1" x14ac:dyDescent="0.25">
      <c r="D4572" s="10"/>
    </row>
    <row r="4573" spans="4:4" customFormat="1" x14ac:dyDescent="0.25">
      <c r="D4573" s="10"/>
    </row>
    <row r="4574" spans="4:4" customFormat="1" x14ac:dyDescent="0.25">
      <c r="D4574" s="10"/>
    </row>
    <row r="4575" spans="4:4" customFormat="1" x14ac:dyDescent="0.25">
      <c r="D4575" s="10"/>
    </row>
    <row r="4576" spans="4:4" customFormat="1" x14ac:dyDescent="0.25">
      <c r="D4576" s="10"/>
    </row>
    <row r="4577" spans="4:4" customFormat="1" x14ac:dyDescent="0.25">
      <c r="D4577" s="10"/>
    </row>
    <row r="4578" spans="4:4" customFormat="1" x14ac:dyDescent="0.25">
      <c r="D4578" s="10"/>
    </row>
    <row r="4579" spans="4:4" customFormat="1" x14ac:dyDescent="0.25">
      <c r="D4579" s="10"/>
    </row>
    <row r="4580" spans="4:4" customFormat="1" x14ac:dyDescent="0.25">
      <c r="D4580" s="10"/>
    </row>
    <row r="4581" spans="4:4" customFormat="1" x14ac:dyDescent="0.25">
      <c r="D4581" s="10"/>
    </row>
    <row r="4582" spans="4:4" customFormat="1" x14ac:dyDescent="0.25">
      <c r="D4582" s="10"/>
    </row>
    <row r="4583" spans="4:4" customFormat="1" x14ac:dyDescent="0.25">
      <c r="D4583" s="10"/>
    </row>
    <row r="4584" spans="4:4" customFormat="1" x14ac:dyDescent="0.25">
      <c r="D4584" s="10"/>
    </row>
    <row r="4585" spans="4:4" customFormat="1" x14ac:dyDescent="0.25">
      <c r="D4585" s="10"/>
    </row>
    <row r="4586" spans="4:4" customFormat="1" x14ac:dyDescent="0.25">
      <c r="D4586" s="10"/>
    </row>
    <row r="4587" spans="4:4" customFormat="1" x14ac:dyDescent="0.25">
      <c r="D4587" s="10"/>
    </row>
    <row r="4588" spans="4:4" customFormat="1" x14ac:dyDescent="0.25">
      <c r="D4588" s="10"/>
    </row>
    <row r="4589" spans="4:4" customFormat="1" x14ac:dyDescent="0.25">
      <c r="D4589" s="10"/>
    </row>
    <row r="4590" spans="4:4" customFormat="1" x14ac:dyDescent="0.25">
      <c r="D4590" s="10"/>
    </row>
    <row r="4591" spans="4:4" customFormat="1" x14ac:dyDescent="0.25">
      <c r="D4591" s="10"/>
    </row>
    <row r="4592" spans="4:4" customFormat="1" x14ac:dyDescent="0.25">
      <c r="D4592" s="10"/>
    </row>
    <row r="4593" spans="4:4" customFormat="1" x14ac:dyDescent="0.25">
      <c r="D4593" s="10"/>
    </row>
    <row r="4594" spans="4:4" customFormat="1" x14ac:dyDescent="0.25">
      <c r="D4594" s="10"/>
    </row>
    <row r="4595" spans="4:4" customFormat="1" x14ac:dyDescent="0.25">
      <c r="D4595" s="10"/>
    </row>
    <row r="4596" spans="4:4" customFormat="1" x14ac:dyDescent="0.25">
      <c r="D4596" s="10"/>
    </row>
    <row r="4597" spans="4:4" customFormat="1" x14ac:dyDescent="0.25">
      <c r="D4597" s="10"/>
    </row>
    <row r="4598" spans="4:4" customFormat="1" x14ac:dyDescent="0.25">
      <c r="D4598" s="10"/>
    </row>
    <row r="4599" spans="4:4" customFormat="1" x14ac:dyDescent="0.25">
      <c r="D4599" s="10"/>
    </row>
    <row r="4600" spans="4:4" customFormat="1" x14ac:dyDescent="0.25">
      <c r="D4600" s="10"/>
    </row>
    <row r="4601" spans="4:4" customFormat="1" x14ac:dyDescent="0.25">
      <c r="D4601" s="10"/>
    </row>
    <row r="4602" spans="4:4" customFormat="1" x14ac:dyDescent="0.25">
      <c r="D4602" s="10"/>
    </row>
    <row r="4603" spans="4:4" customFormat="1" x14ac:dyDescent="0.25">
      <c r="D4603" s="10"/>
    </row>
    <row r="4604" spans="4:4" customFormat="1" x14ac:dyDescent="0.25">
      <c r="D4604" s="10"/>
    </row>
    <row r="4605" spans="4:4" customFormat="1" x14ac:dyDescent="0.25">
      <c r="D4605" s="10"/>
    </row>
    <row r="4606" spans="4:4" customFormat="1" x14ac:dyDescent="0.25">
      <c r="D4606" s="10"/>
    </row>
    <row r="4607" spans="4:4" customFormat="1" x14ac:dyDescent="0.25">
      <c r="D4607" s="10"/>
    </row>
    <row r="4608" spans="4:4" customFormat="1" x14ac:dyDescent="0.25">
      <c r="D4608" s="10"/>
    </row>
    <row r="4609" spans="4:4" customFormat="1" x14ac:dyDescent="0.25">
      <c r="D4609" s="10"/>
    </row>
    <row r="4610" spans="4:4" customFormat="1" x14ac:dyDescent="0.25">
      <c r="D4610" s="10"/>
    </row>
    <row r="4611" spans="4:4" customFormat="1" x14ac:dyDescent="0.25">
      <c r="D4611" s="10"/>
    </row>
    <row r="4612" spans="4:4" customFormat="1" x14ac:dyDescent="0.25">
      <c r="D4612" s="10"/>
    </row>
    <row r="4613" spans="4:4" customFormat="1" x14ac:dyDescent="0.25">
      <c r="D4613" s="10"/>
    </row>
    <row r="4614" spans="4:4" customFormat="1" x14ac:dyDescent="0.25">
      <c r="D4614" s="10"/>
    </row>
    <row r="4615" spans="4:4" customFormat="1" x14ac:dyDescent="0.25">
      <c r="D4615" s="10"/>
    </row>
    <row r="4616" spans="4:4" customFormat="1" x14ac:dyDescent="0.25">
      <c r="D4616" s="10"/>
    </row>
    <row r="4617" spans="4:4" customFormat="1" x14ac:dyDescent="0.25">
      <c r="D4617" s="10"/>
    </row>
    <row r="4618" spans="4:4" customFormat="1" x14ac:dyDescent="0.25">
      <c r="D4618" s="10"/>
    </row>
    <row r="4619" spans="4:4" customFormat="1" x14ac:dyDescent="0.25">
      <c r="D4619" s="10"/>
    </row>
    <row r="4620" spans="4:4" customFormat="1" x14ac:dyDescent="0.25">
      <c r="D4620" s="10"/>
    </row>
    <row r="4621" spans="4:4" customFormat="1" x14ac:dyDescent="0.25">
      <c r="D4621" s="10"/>
    </row>
    <row r="4622" spans="4:4" customFormat="1" x14ac:dyDescent="0.25">
      <c r="D4622" s="10"/>
    </row>
    <row r="4623" spans="4:4" customFormat="1" x14ac:dyDescent="0.25">
      <c r="D4623" s="10"/>
    </row>
    <row r="4624" spans="4:4" customFormat="1" x14ac:dyDescent="0.25">
      <c r="D4624" s="10"/>
    </row>
    <row r="4625" spans="4:4" customFormat="1" x14ac:dyDescent="0.25">
      <c r="D4625" s="10"/>
    </row>
    <row r="4626" spans="4:4" customFormat="1" x14ac:dyDescent="0.25">
      <c r="D4626" s="10"/>
    </row>
    <row r="4627" spans="4:4" customFormat="1" x14ac:dyDescent="0.25">
      <c r="D4627" s="10"/>
    </row>
    <row r="4628" spans="4:4" customFormat="1" x14ac:dyDescent="0.25">
      <c r="D4628" s="10"/>
    </row>
    <row r="4629" spans="4:4" customFormat="1" x14ac:dyDescent="0.25">
      <c r="D4629" s="10"/>
    </row>
    <row r="4630" spans="4:4" customFormat="1" x14ac:dyDescent="0.25">
      <c r="D4630" s="10"/>
    </row>
    <row r="4631" spans="4:4" customFormat="1" x14ac:dyDescent="0.25">
      <c r="D4631" s="10"/>
    </row>
    <row r="4632" spans="4:4" customFormat="1" x14ac:dyDescent="0.25">
      <c r="D4632" s="10"/>
    </row>
    <row r="4633" spans="4:4" customFormat="1" x14ac:dyDescent="0.25">
      <c r="D4633" s="10"/>
    </row>
    <row r="4634" spans="4:4" customFormat="1" x14ac:dyDescent="0.25">
      <c r="D4634" s="10"/>
    </row>
    <row r="4635" spans="4:4" customFormat="1" x14ac:dyDescent="0.25">
      <c r="D4635" s="10"/>
    </row>
    <row r="4636" spans="4:4" customFormat="1" x14ac:dyDescent="0.25">
      <c r="D4636" s="10"/>
    </row>
    <row r="4637" spans="4:4" customFormat="1" x14ac:dyDescent="0.25">
      <c r="D4637" s="10"/>
    </row>
    <row r="4638" spans="4:4" customFormat="1" x14ac:dyDescent="0.25">
      <c r="D4638" s="10"/>
    </row>
    <row r="4639" spans="4:4" customFormat="1" x14ac:dyDescent="0.25">
      <c r="D4639" s="10"/>
    </row>
    <row r="4640" spans="4:4" customFormat="1" x14ac:dyDescent="0.25">
      <c r="D4640" s="10"/>
    </row>
    <row r="4641" spans="4:4" customFormat="1" x14ac:dyDescent="0.25">
      <c r="D4641" s="10"/>
    </row>
    <row r="4642" spans="4:4" customFormat="1" x14ac:dyDescent="0.25">
      <c r="D4642" s="10"/>
    </row>
    <row r="4643" spans="4:4" customFormat="1" x14ac:dyDescent="0.25">
      <c r="D4643" s="10"/>
    </row>
    <row r="4644" spans="4:4" customFormat="1" x14ac:dyDescent="0.25">
      <c r="D4644" s="10"/>
    </row>
    <row r="4645" spans="4:4" customFormat="1" x14ac:dyDescent="0.25">
      <c r="D4645" s="10"/>
    </row>
    <row r="4646" spans="4:4" customFormat="1" x14ac:dyDescent="0.25">
      <c r="D4646" s="10"/>
    </row>
    <row r="4647" spans="4:4" customFormat="1" x14ac:dyDescent="0.25">
      <c r="D4647" s="10"/>
    </row>
    <row r="4648" spans="4:4" customFormat="1" x14ac:dyDescent="0.25">
      <c r="D4648" s="10"/>
    </row>
    <row r="4649" spans="4:4" customFormat="1" x14ac:dyDescent="0.25">
      <c r="D4649" s="10"/>
    </row>
    <row r="4650" spans="4:4" customFormat="1" x14ac:dyDescent="0.25">
      <c r="D4650" s="10"/>
    </row>
    <row r="4651" spans="4:4" customFormat="1" x14ac:dyDescent="0.25">
      <c r="D4651" s="10"/>
    </row>
    <row r="4652" spans="4:4" customFormat="1" x14ac:dyDescent="0.25">
      <c r="D4652" s="10"/>
    </row>
    <row r="4653" spans="4:4" customFormat="1" x14ac:dyDescent="0.25">
      <c r="D4653" s="10"/>
    </row>
    <row r="4654" spans="4:4" customFormat="1" x14ac:dyDescent="0.25">
      <c r="D4654" s="10"/>
    </row>
    <row r="4655" spans="4:4" customFormat="1" x14ac:dyDescent="0.25">
      <c r="D4655" s="10"/>
    </row>
    <row r="4656" spans="4:4" customFormat="1" x14ac:dyDescent="0.25">
      <c r="D4656" s="10"/>
    </row>
    <row r="4657" spans="4:4" customFormat="1" x14ac:dyDescent="0.25">
      <c r="D4657" s="10"/>
    </row>
    <row r="4658" spans="4:4" customFormat="1" x14ac:dyDescent="0.25">
      <c r="D4658" s="10"/>
    </row>
    <row r="4659" spans="4:4" customFormat="1" x14ac:dyDescent="0.25">
      <c r="D4659" s="10"/>
    </row>
    <row r="4660" spans="4:4" customFormat="1" x14ac:dyDescent="0.25">
      <c r="D4660" s="10"/>
    </row>
    <row r="4661" spans="4:4" customFormat="1" x14ac:dyDescent="0.25">
      <c r="D4661" s="10"/>
    </row>
    <row r="4662" spans="4:4" customFormat="1" x14ac:dyDescent="0.25">
      <c r="D4662" s="10"/>
    </row>
    <row r="4663" spans="4:4" customFormat="1" x14ac:dyDescent="0.25">
      <c r="D4663" s="10"/>
    </row>
    <row r="4664" spans="4:4" customFormat="1" x14ac:dyDescent="0.25">
      <c r="D4664" s="10"/>
    </row>
    <row r="4665" spans="4:4" customFormat="1" x14ac:dyDescent="0.25">
      <c r="D4665" s="10"/>
    </row>
    <row r="4666" spans="4:4" customFormat="1" x14ac:dyDescent="0.25">
      <c r="D4666" s="10"/>
    </row>
    <row r="4667" spans="4:4" customFormat="1" x14ac:dyDescent="0.25">
      <c r="D4667" s="10"/>
    </row>
    <row r="4668" spans="4:4" customFormat="1" x14ac:dyDescent="0.25">
      <c r="D4668" s="10"/>
    </row>
    <row r="4669" spans="4:4" customFormat="1" x14ac:dyDescent="0.25">
      <c r="D4669" s="10"/>
    </row>
    <row r="4670" spans="4:4" customFormat="1" x14ac:dyDescent="0.25">
      <c r="D4670" s="10"/>
    </row>
    <row r="4671" spans="4:4" customFormat="1" x14ac:dyDescent="0.25">
      <c r="D4671" s="10"/>
    </row>
    <row r="4672" spans="4:4" customFormat="1" x14ac:dyDescent="0.25">
      <c r="D4672" s="10"/>
    </row>
    <row r="4673" spans="4:4" customFormat="1" x14ac:dyDescent="0.25">
      <c r="D4673" s="10"/>
    </row>
    <row r="4674" spans="4:4" customFormat="1" x14ac:dyDescent="0.25">
      <c r="D4674" s="10"/>
    </row>
    <row r="4675" spans="4:4" customFormat="1" x14ac:dyDescent="0.25">
      <c r="D4675" s="10"/>
    </row>
    <row r="4676" spans="4:4" customFormat="1" x14ac:dyDescent="0.25">
      <c r="D4676" s="10"/>
    </row>
    <row r="4677" spans="4:4" customFormat="1" x14ac:dyDescent="0.25">
      <c r="D4677" s="10"/>
    </row>
    <row r="4678" spans="4:4" customFormat="1" x14ac:dyDescent="0.25">
      <c r="D4678" s="10"/>
    </row>
    <row r="4679" spans="4:4" customFormat="1" x14ac:dyDescent="0.25">
      <c r="D4679" s="10"/>
    </row>
    <row r="4680" spans="4:4" customFormat="1" x14ac:dyDescent="0.25">
      <c r="D4680" s="10"/>
    </row>
    <row r="4681" spans="4:4" customFormat="1" x14ac:dyDescent="0.25">
      <c r="D4681" s="10"/>
    </row>
    <row r="4682" spans="4:4" customFormat="1" x14ac:dyDescent="0.25">
      <c r="D4682" s="10"/>
    </row>
    <row r="4683" spans="4:4" customFormat="1" x14ac:dyDescent="0.25">
      <c r="D4683" s="10"/>
    </row>
    <row r="4684" spans="4:4" customFormat="1" x14ac:dyDescent="0.25">
      <c r="D4684" s="10"/>
    </row>
    <row r="4685" spans="4:4" customFormat="1" x14ac:dyDescent="0.25">
      <c r="D4685" s="10"/>
    </row>
    <row r="4686" spans="4:4" customFormat="1" x14ac:dyDescent="0.25">
      <c r="D4686" s="10"/>
    </row>
    <row r="4687" spans="4:4" customFormat="1" x14ac:dyDescent="0.25">
      <c r="D4687" s="10"/>
    </row>
    <row r="4688" spans="4:4" customFormat="1" x14ac:dyDescent="0.25">
      <c r="D4688" s="10"/>
    </row>
    <row r="4689" spans="4:4" customFormat="1" x14ac:dyDescent="0.25">
      <c r="D4689" s="10"/>
    </row>
    <row r="4690" spans="4:4" customFormat="1" x14ac:dyDescent="0.25">
      <c r="D4690" s="10"/>
    </row>
    <row r="4691" spans="4:4" customFormat="1" x14ac:dyDescent="0.25">
      <c r="D4691" s="10"/>
    </row>
    <row r="4692" spans="4:4" customFormat="1" x14ac:dyDescent="0.25">
      <c r="D4692" s="10"/>
    </row>
    <row r="4693" spans="4:4" customFormat="1" x14ac:dyDescent="0.25">
      <c r="D4693" s="10"/>
    </row>
    <row r="4694" spans="4:4" customFormat="1" x14ac:dyDescent="0.25">
      <c r="D4694" s="10"/>
    </row>
    <row r="4695" spans="4:4" customFormat="1" x14ac:dyDescent="0.25">
      <c r="D4695" s="10"/>
    </row>
    <row r="4696" spans="4:4" customFormat="1" x14ac:dyDescent="0.25">
      <c r="D4696" s="10"/>
    </row>
    <row r="4697" spans="4:4" customFormat="1" x14ac:dyDescent="0.25">
      <c r="D4697" s="10"/>
    </row>
    <row r="4698" spans="4:4" customFormat="1" x14ac:dyDescent="0.25">
      <c r="D4698" s="10"/>
    </row>
    <row r="4699" spans="4:4" customFormat="1" x14ac:dyDescent="0.25">
      <c r="D4699" s="10"/>
    </row>
    <row r="4700" spans="4:4" customFormat="1" x14ac:dyDescent="0.25">
      <c r="D4700" s="10"/>
    </row>
    <row r="4701" spans="4:4" customFormat="1" x14ac:dyDescent="0.25">
      <c r="D4701" s="10"/>
    </row>
    <row r="4702" spans="4:4" customFormat="1" x14ac:dyDescent="0.25">
      <c r="D4702" s="10"/>
    </row>
    <row r="4703" spans="4:4" customFormat="1" x14ac:dyDescent="0.25">
      <c r="D4703" s="10"/>
    </row>
    <row r="4704" spans="4:4" customFormat="1" x14ac:dyDescent="0.25">
      <c r="D4704" s="10"/>
    </row>
    <row r="4705" spans="4:4" customFormat="1" x14ac:dyDescent="0.25">
      <c r="D4705" s="10"/>
    </row>
    <row r="4706" spans="4:4" customFormat="1" x14ac:dyDescent="0.25">
      <c r="D4706" s="10"/>
    </row>
    <row r="4707" spans="4:4" customFormat="1" x14ac:dyDescent="0.25">
      <c r="D4707" s="10"/>
    </row>
    <row r="4708" spans="4:4" customFormat="1" x14ac:dyDescent="0.25">
      <c r="D4708" s="10"/>
    </row>
    <row r="4709" spans="4:4" customFormat="1" x14ac:dyDescent="0.25">
      <c r="D4709" s="10"/>
    </row>
    <row r="4710" spans="4:4" customFormat="1" x14ac:dyDescent="0.25">
      <c r="D4710" s="10"/>
    </row>
    <row r="4711" spans="4:4" customFormat="1" x14ac:dyDescent="0.25">
      <c r="D4711" s="10"/>
    </row>
    <row r="4712" spans="4:4" customFormat="1" x14ac:dyDescent="0.25">
      <c r="D4712" s="10"/>
    </row>
    <row r="4713" spans="4:4" customFormat="1" x14ac:dyDescent="0.25">
      <c r="D4713" s="10"/>
    </row>
    <row r="4714" spans="4:4" customFormat="1" x14ac:dyDescent="0.25">
      <c r="D4714" s="10"/>
    </row>
    <row r="4715" spans="4:4" customFormat="1" x14ac:dyDescent="0.25">
      <c r="D4715" s="10"/>
    </row>
    <row r="4716" spans="4:4" customFormat="1" x14ac:dyDescent="0.25">
      <c r="D4716" s="10"/>
    </row>
    <row r="4717" spans="4:4" customFormat="1" x14ac:dyDescent="0.25">
      <c r="D4717" s="10"/>
    </row>
    <row r="4718" spans="4:4" customFormat="1" x14ac:dyDescent="0.25">
      <c r="D4718" s="10"/>
    </row>
    <row r="4719" spans="4:4" customFormat="1" x14ac:dyDescent="0.25">
      <c r="D4719" s="10"/>
    </row>
    <row r="4720" spans="4:4" customFormat="1" x14ac:dyDescent="0.25">
      <c r="D4720" s="10"/>
    </row>
    <row r="4721" spans="4:4" customFormat="1" x14ac:dyDescent="0.25">
      <c r="D4721" s="10"/>
    </row>
    <row r="4722" spans="4:4" customFormat="1" x14ac:dyDescent="0.25">
      <c r="D4722" s="10"/>
    </row>
    <row r="4723" spans="4:4" customFormat="1" x14ac:dyDescent="0.25">
      <c r="D4723" s="10"/>
    </row>
    <row r="4724" spans="4:4" customFormat="1" x14ac:dyDescent="0.25">
      <c r="D4724" s="10"/>
    </row>
    <row r="4725" spans="4:4" customFormat="1" x14ac:dyDescent="0.25">
      <c r="D4725" s="10"/>
    </row>
    <row r="4726" spans="4:4" customFormat="1" x14ac:dyDescent="0.25">
      <c r="D4726" s="10"/>
    </row>
    <row r="4727" spans="4:4" customFormat="1" x14ac:dyDescent="0.25">
      <c r="D4727" s="10"/>
    </row>
    <row r="4728" spans="4:4" customFormat="1" x14ac:dyDescent="0.25">
      <c r="D4728" s="10"/>
    </row>
    <row r="4729" spans="4:4" customFormat="1" x14ac:dyDescent="0.25">
      <c r="D4729" s="10"/>
    </row>
    <row r="4730" spans="4:4" customFormat="1" x14ac:dyDescent="0.25">
      <c r="D4730" s="10"/>
    </row>
    <row r="4731" spans="4:4" customFormat="1" x14ac:dyDescent="0.25">
      <c r="D4731" s="10"/>
    </row>
    <row r="4732" spans="4:4" customFormat="1" x14ac:dyDescent="0.25">
      <c r="D4732" s="10"/>
    </row>
    <row r="4733" spans="4:4" customFormat="1" x14ac:dyDescent="0.25">
      <c r="D4733" s="10"/>
    </row>
    <row r="4734" spans="4:4" customFormat="1" x14ac:dyDescent="0.25">
      <c r="D4734" s="10"/>
    </row>
    <row r="4735" spans="4:4" customFormat="1" x14ac:dyDescent="0.25">
      <c r="D4735" s="10"/>
    </row>
    <row r="4736" spans="4:4" customFormat="1" x14ac:dyDescent="0.25">
      <c r="D4736" s="10"/>
    </row>
    <row r="4737" spans="4:4" customFormat="1" x14ac:dyDescent="0.25">
      <c r="D4737" s="10"/>
    </row>
    <row r="4738" spans="4:4" customFormat="1" x14ac:dyDescent="0.25">
      <c r="D4738" s="10"/>
    </row>
    <row r="4739" spans="4:4" customFormat="1" x14ac:dyDescent="0.25">
      <c r="D4739" s="10"/>
    </row>
    <row r="4740" spans="4:4" customFormat="1" x14ac:dyDescent="0.25">
      <c r="D4740" s="10"/>
    </row>
    <row r="4741" spans="4:4" customFormat="1" x14ac:dyDescent="0.25">
      <c r="D4741" s="10"/>
    </row>
    <row r="4742" spans="4:4" customFormat="1" x14ac:dyDescent="0.25">
      <c r="D4742" s="10"/>
    </row>
    <row r="4743" spans="4:4" customFormat="1" x14ac:dyDescent="0.25">
      <c r="D4743" s="10"/>
    </row>
    <row r="4744" spans="4:4" customFormat="1" x14ac:dyDescent="0.25">
      <c r="D4744" s="10"/>
    </row>
    <row r="4745" spans="4:4" customFormat="1" x14ac:dyDescent="0.25">
      <c r="D4745" s="10"/>
    </row>
    <row r="4746" spans="4:4" customFormat="1" x14ac:dyDescent="0.25">
      <c r="D4746" s="10"/>
    </row>
    <row r="4747" spans="4:4" customFormat="1" x14ac:dyDescent="0.25">
      <c r="D4747" s="10"/>
    </row>
    <row r="4748" spans="4:4" customFormat="1" x14ac:dyDescent="0.25">
      <c r="D4748" s="10"/>
    </row>
    <row r="4749" spans="4:4" customFormat="1" x14ac:dyDescent="0.25">
      <c r="D4749" s="10"/>
    </row>
    <row r="4750" spans="4:4" customFormat="1" x14ac:dyDescent="0.25">
      <c r="D4750" s="10"/>
    </row>
    <row r="4751" spans="4:4" customFormat="1" x14ac:dyDescent="0.25">
      <c r="D4751" s="10"/>
    </row>
    <row r="4752" spans="4:4" customFormat="1" x14ac:dyDescent="0.25">
      <c r="D4752" s="10"/>
    </row>
    <row r="4753" spans="4:4" customFormat="1" x14ac:dyDescent="0.25">
      <c r="D4753" s="10"/>
    </row>
    <row r="4754" spans="4:4" customFormat="1" x14ac:dyDescent="0.25">
      <c r="D4754" s="10"/>
    </row>
    <row r="4755" spans="4:4" customFormat="1" x14ac:dyDescent="0.25">
      <c r="D4755" s="10"/>
    </row>
    <row r="4756" spans="4:4" customFormat="1" x14ac:dyDescent="0.25">
      <c r="D4756" s="10"/>
    </row>
    <row r="4757" spans="4:4" customFormat="1" x14ac:dyDescent="0.25">
      <c r="D4757" s="10"/>
    </row>
    <row r="4758" spans="4:4" customFormat="1" x14ac:dyDescent="0.25">
      <c r="D4758" s="10"/>
    </row>
    <row r="4759" spans="4:4" customFormat="1" x14ac:dyDescent="0.25">
      <c r="D4759" s="10"/>
    </row>
    <row r="4760" spans="4:4" customFormat="1" x14ac:dyDescent="0.25">
      <c r="D4760" s="10"/>
    </row>
    <row r="4761" spans="4:4" customFormat="1" x14ac:dyDescent="0.25">
      <c r="D4761" s="10"/>
    </row>
    <row r="4762" spans="4:4" customFormat="1" x14ac:dyDescent="0.25">
      <c r="D4762" s="10"/>
    </row>
    <row r="4763" spans="4:4" customFormat="1" x14ac:dyDescent="0.25">
      <c r="D4763" s="10"/>
    </row>
    <row r="4764" spans="4:4" customFormat="1" x14ac:dyDescent="0.25">
      <c r="D4764" s="10"/>
    </row>
    <row r="4765" spans="4:4" customFormat="1" x14ac:dyDescent="0.25">
      <c r="D4765" s="10"/>
    </row>
    <row r="4766" spans="4:4" customFormat="1" x14ac:dyDescent="0.25">
      <c r="D4766" s="10"/>
    </row>
    <row r="4767" spans="4:4" customFormat="1" x14ac:dyDescent="0.25">
      <c r="D4767" s="10"/>
    </row>
    <row r="4768" spans="4:4" customFormat="1" x14ac:dyDescent="0.25">
      <c r="D4768" s="10"/>
    </row>
    <row r="4769" spans="4:4" customFormat="1" x14ac:dyDescent="0.25">
      <c r="D4769" s="10"/>
    </row>
    <row r="4770" spans="4:4" customFormat="1" x14ac:dyDescent="0.25">
      <c r="D4770" s="10"/>
    </row>
    <row r="4771" spans="4:4" customFormat="1" x14ac:dyDescent="0.25">
      <c r="D4771" s="10"/>
    </row>
    <row r="4772" spans="4:4" customFormat="1" x14ac:dyDescent="0.25">
      <c r="D4772" s="10"/>
    </row>
    <row r="4773" spans="4:4" customFormat="1" x14ac:dyDescent="0.25">
      <c r="D4773" s="10"/>
    </row>
    <row r="4774" spans="4:4" customFormat="1" x14ac:dyDescent="0.25">
      <c r="D4774" s="10"/>
    </row>
    <row r="4775" spans="4:4" customFormat="1" x14ac:dyDescent="0.25">
      <c r="D4775" s="10"/>
    </row>
    <row r="4776" spans="4:4" customFormat="1" x14ac:dyDescent="0.25">
      <c r="D4776" s="10"/>
    </row>
    <row r="4777" spans="4:4" customFormat="1" x14ac:dyDescent="0.25">
      <c r="D4777" s="10"/>
    </row>
    <row r="4778" spans="4:4" customFormat="1" x14ac:dyDescent="0.25">
      <c r="D4778" s="10"/>
    </row>
    <row r="4779" spans="4:4" customFormat="1" x14ac:dyDescent="0.25">
      <c r="D4779" s="10"/>
    </row>
    <row r="4780" spans="4:4" customFormat="1" x14ac:dyDescent="0.25">
      <c r="D4780" s="10"/>
    </row>
    <row r="4781" spans="4:4" customFormat="1" x14ac:dyDescent="0.25">
      <c r="D4781" s="10"/>
    </row>
    <row r="4782" spans="4:4" customFormat="1" x14ac:dyDescent="0.25">
      <c r="D4782" s="10"/>
    </row>
    <row r="4783" spans="4:4" customFormat="1" x14ac:dyDescent="0.25">
      <c r="D4783" s="10"/>
    </row>
    <row r="4784" spans="4:4" customFormat="1" x14ac:dyDescent="0.25">
      <c r="D4784" s="10"/>
    </row>
    <row r="4785" spans="4:4" customFormat="1" x14ac:dyDescent="0.25">
      <c r="D4785" s="10"/>
    </row>
    <row r="4786" spans="4:4" customFormat="1" x14ac:dyDescent="0.25">
      <c r="D4786" s="10"/>
    </row>
    <row r="4787" spans="4:4" customFormat="1" x14ac:dyDescent="0.25">
      <c r="D4787" s="10"/>
    </row>
    <row r="4788" spans="4:4" customFormat="1" x14ac:dyDescent="0.25">
      <c r="D4788" s="10"/>
    </row>
    <row r="4789" spans="4:4" customFormat="1" x14ac:dyDescent="0.25">
      <c r="D4789" s="10"/>
    </row>
    <row r="4790" spans="4:4" customFormat="1" x14ac:dyDescent="0.25">
      <c r="D4790" s="10"/>
    </row>
    <row r="4791" spans="4:4" customFormat="1" x14ac:dyDescent="0.25">
      <c r="D4791" s="10"/>
    </row>
    <row r="4792" spans="4:4" customFormat="1" x14ac:dyDescent="0.25">
      <c r="D4792" s="10"/>
    </row>
    <row r="4793" spans="4:4" customFormat="1" x14ac:dyDescent="0.25">
      <c r="D4793" s="10"/>
    </row>
    <row r="4794" spans="4:4" customFormat="1" x14ac:dyDescent="0.25">
      <c r="D4794" s="10"/>
    </row>
    <row r="4795" spans="4:4" customFormat="1" x14ac:dyDescent="0.25">
      <c r="D4795" s="10"/>
    </row>
    <row r="4796" spans="4:4" customFormat="1" x14ac:dyDescent="0.25">
      <c r="D4796" s="10"/>
    </row>
    <row r="4797" spans="4:4" customFormat="1" x14ac:dyDescent="0.25">
      <c r="D4797" s="10"/>
    </row>
    <row r="4798" spans="4:4" customFormat="1" x14ac:dyDescent="0.25">
      <c r="D4798" s="10"/>
    </row>
    <row r="4799" spans="4:4" customFormat="1" x14ac:dyDescent="0.25">
      <c r="D4799" s="10"/>
    </row>
    <row r="4800" spans="4:4" customFormat="1" x14ac:dyDescent="0.25">
      <c r="D4800" s="10"/>
    </row>
    <row r="4801" spans="4:4" customFormat="1" x14ac:dyDescent="0.25">
      <c r="D4801" s="10"/>
    </row>
    <row r="4802" spans="4:4" customFormat="1" x14ac:dyDescent="0.25">
      <c r="D4802" s="10"/>
    </row>
    <row r="4803" spans="4:4" customFormat="1" x14ac:dyDescent="0.25">
      <c r="D4803" s="10"/>
    </row>
    <row r="4804" spans="4:4" customFormat="1" x14ac:dyDescent="0.25">
      <c r="D4804" s="10"/>
    </row>
    <row r="4805" spans="4:4" customFormat="1" x14ac:dyDescent="0.25">
      <c r="D4805" s="10"/>
    </row>
    <row r="4806" spans="4:4" customFormat="1" x14ac:dyDescent="0.25">
      <c r="D4806" s="10"/>
    </row>
    <row r="4807" spans="4:4" customFormat="1" x14ac:dyDescent="0.25">
      <c r="D4807" s="10"/>
    </row>
    <row r="4808" spans="4:4" customFormat="1" x14ac:dyDescent="0.25">
      <c r="D4808" s="10"/>
    </row>
    <row r="4809" spans="4:4" customFormat="1" x14ac:dyDescent="0.25">
      <c r="D4809" s="10"/>
    </row>
    <row r="4810" spans="4:4" customFormat="1" x14ac:dyDescent="0.25">
      <c r="D4810" s="10"/>
    </row>
    <row r="4811" spans="4:4" customFormat="1" x14ac:dyDescent="0.25">
      <c r="D4811" s="10"/>
    </row>
    <row r="4812" spans="4:4" customFormat="1" x14ac:dyDescent="0.25">
      <c r="D4812" s="10"/>
    </row>
    <row r="4813" spans="4:4" customFormat="1" x14ac:dyDescent="0.25">
      <c r="D4813" s="10"/>
    </row>
    <row r="4814" spans="4:4" customFormat="1" x14ac:dyDescent="0.25">
      <c r="D4814" s="10"/>
    </row>
    <row r="4815" spans="4:4" customFormat="1" x14ac:dyDescent="0.25">
      <c r="D4815" s="10"/>
    </row>
    <row r="4816" spans="4:4" customFormat="1" x14ac:dyDescent="0.25">
      <c r="D4816" s="10"/>
    </row>
    <row r="4817" spans="4:4" customFormat="1" x14ac:dyDescent="0.25">
      <c r="D4817" s="10"/>
    </row>
    <row r="4818" spans="4:4" customFormat="1" x14ac:dyDescent="0.25">
      <c r="D4818" s="10"/>
    </row>
    <row r="4819" spans="4:4" customFormat="1" x14ac:dyDescent="0.25">
      <c r="D4819" s="10"/>
    </row>
    <row r="4820" spans="4:4" customFormat="1" x14ac:dyDescent="0.25">
      <c r="D4820" s="10"/>
    </row>
    <row r="4821" spans="4:4" customFormat="1" x14ac:dyDescent="0.25">
      <c r="D4821" s="10"/>
    </row>
    <row r="4822" spans="4:4" customFormat="1" x14ac:dyDescent="0.25">
      <c r="D4822" s="10"/>
    </row>
    <row r="4823" spans="4:4" customFormat="1" x14ac:dyDescent="0.25">
      <c r="D4823" s="10"/>
    </row>
    <row r="4824" spans="4:4" customFormat="1" x14ac:dyDescent="0.25">
      <c r="D4824" s="10"/>
    </row>
    <row r="4825" spans="4:4" customFormat="1" x14ac:dyDescent="0.25">
      <c r="D4825" s="10"/>
    </row>
    <row r="4826" spans="4:4" customFormat="1" x14ac:dyDescent="0.25">
      <c r="D4826" s="10"/>
    </row>
    <row r="4827" spans="4:4" customFormat="1" x14ac:dyDescent="0.25">
      <c r="D4827" s="10"/>
    </row>
    <row r="4828" spans="4:4" customFormat="1" x14ac:dyDescent="0.25">
      <c r="D4828" s="10"/>
    </row>
    <row r="4829" spans="4:4" customFormat="1" x14ac:dyDescent="0.25">
      <c r="D4829" s="10"/>
    </row>
    <row r="4830" spans="4:4" customFormat="1" x14ac:dyDescent="0.25">
      <c r="D4830" s="10"/>
    </row>
    <row r="4831" spans="4:4" customFormat="1" x14ac:dyDescent="0.25">
      <c r="D4831" s="10"/>
    </row>
    <row r="4832" spans="4:4" customFormat="1" x14ac:dyDescent="0.25">
      <c r="D4832" s="10"/>
    </row>
    <row r="4833" spans="4:4" customFormat="1" x14ac:dyDescent="0.25">
      <c r="D4833" s="10"/>
    </row>
    <row r="4834" spans="4:4" customFormat="1" x14ac:dyDescent="0.25">
      <c r="D4834" s="10"/>
    </row>
    <row r="4835" spans="4:4" customFormat="1" x14ac:dyDescent="0.25">
      <c r="D4835" s="10"/>
    </row>
    <row r="4836" spans="4:4" customFormat="1" x14ac:dyDescent="0.25">
      <c r="D4836" s="10"/>
    </row>
    <row r="4837" spans="4:4" customFormat="1" x14ac:dyDescent="0.25">
      <c r="D4837" s="10"/>
    </row>
    <row r="4838" spans="4:4" customFormat="1" x14ac:dyDescent="0.25">
      <c r="D4838" s="10"/>
    </row>
    <row r="4839" spans="4:4" customFormat="1" x14ac:dyDescent="0.25">
      <c r="D4839" s="10"/>
    </row>
    <row r="4840" spans="4:4" customFormat="1" x14ac:dyDescent="0.25">
      <c r="D4840" s="10"/>
    </row>
    <row r="4841" spans="4:4" customFormat="1" x14ac:dyDescent="0.25">
      <c r="D4841" s="10"/>
    </row>
    <row r="4842" spans="4:4" customFormat="1" x14ac:dyDescent="0.25">
      <c r="D4842" s="10"/>
    </row>
    <row r="4843" spans="4:4" customFormat="1" x14ac:dyDescent="0.25">
      <c r="D4843" s="10"/>
    </row>
    <row r="4844" spans="4:4" customFormat="1" x14ac:dyDescent="0.25">
      <c r="D4844" s="10"/>
    </row>
    <row r="4845" spans="4:4" customFormat="1" x14ac:dyDescent="0.25">
      <c r="D4845" s="10"/>
    </row>
    <row r="4846" spans="4:4" customFormat="1" x14ac:dyDescent="0.25">
      <c r="D4846" s="10"/>
    </row>
    <row r="4847" spans="4:4" customFormat="1" x14ac:dyDescent="0.25">
      <c r="D4847" s="10"/>
    </row>
    <row r="4848" spans="4:4" customFormat="1" x14ac:dyDescent="0.25">
      <c r="D4848" s="10"/>
    </row>
    <row r="4849" spans="4:4" customFormat="1" x14ac:dyDescent="0.25">
      <c r="D4849" s="10"/>
    </row>
    <row r="4850" spans="4:4" customFormat="1" x14ac:dyDescent="0.25">
      <c r="D4850" s="10"/>
    </row>
    <row r="4851" spans="4:4" customFormat="1" x14ac:dyDescent="0.25">
      <c r="D4851" s="10"/>
    </row>
    <row r="4852" spans="4:4" customFormat="1" x14ac:dyDescent="0.25">
      <c r="D4852" s="10"/>
    </row>
    <row r="4853" spans="4:4" customFormat="1" x14ac:dyDescent="0.25">
      <c r="D4853" s="10"/>
    </row>
    <row r="4854" spans="4:4" customFormat="1" x14ac:dyDescent="0.25">
      <c r="D4854" s="10"/>
    </row>
    <row r="4855" spans="4:4" customFormat="1" x14ac:dyDescent="0.25">
      <c r="D4855" s="10"/>
    </row>
    <row r="4856" spans="4:4" customFormat="1" x14ac:dyDescent="0.25">
      <c r="D4856" s="10"/>
    </row>
    <row r="4857" spans="4:4" customFormat="1" x14ac:dyDescent="0.25">
      <c r="D4857" s="10"/>
    </row>
    <row r="4858" spans="4:4" customFormat="1" x14ac:dyDescent="0.25">
      <c r="D4858" s="10"/>
    </row>
    <row r="4859" spans="4:4" customFormat="1" x14ac:dyDescent="0.25">
      <c r="D4859" s="10"/>
    </row>
    <row r="4860" spans="4:4" customFormat="1" x14ac:dyDescent="0.25">
      <c r="D4860" s="10"/>
    </row>
    <row r="4861" spans="4:4" customFormat="1" x14ac:dyDescent="0.25">
      <c r="D4861" s="10"/>
    </row>
    <row r="4862" spans="4:4" customFormat="1" x14ac:dyDescent="0.25">
      <c r="D4862" s="10"/>
    </row>
    <row r="4863" spans="4:4" customFormat="1" x14ac:dyDescent="0.25">
      <c r="D4863" s="10"/>
    </row>
    <row r="4864" spans="4:4" customFormat="1" x14ac:dyDescent="0.25">
      <c r="D4864" s="10"/>
    </row>
    <row r="4865" spans="4:4" customFormat="1" x14ac:dyDescent="0.25">
      <c r="D4865" s="10"/>
    </row>
    <row r="4866" spans="4:4" customFormat="1" x14ac:dyDescent="0.25">
      <c r="D4866" s="10"/>
    </row>
    <row r="4867" spans="4:4" customFormat="1" x14ac:dyDescent="0.25">
      <c r="D4867" s="10"/>
    </row>
    <row r="4868" spans="4:4" customFormat="1" x14ac:dyDescent="0.25">
      <c r="D4868" s="10"/>
    </row>
    <row r="4869" spans="4:4" customFormat="1" x14ac:dyDescent="0.25">
      <c r="D4869" s="10"/>
    </row>
    <row r="4870" spans="4:4" customFormat="1" x14ac:dyDescent="0.25">
      <c r="D4870" s="10"/>
    </row>
    <row r="4871" spans="4:4" customFormat="1" x14ac:dyDescent="0.25">
      <c r="D4871" s="10"/>
    </row>
    <row r="4872" spans="4:4" customFormat="1" x14ac:dyDescent="0.25">
      <c r="D4872" s="10"/>
    </row>
    <row r="4873" spans="4:4" customFormat="1" x14ac:dyDescent="0.25">
      <c r="D4873" s="10"/>
    </row>
    <row r="4874" spans="4:4" customFormat="1" x14ac:dyDescent="0.25">
      <c r="D4874" s="10"/>
    </row>
    <row r="4875" spans="4:4" customFormat="1" x14ac:dyDescent="0.25">
      <c r="D4875" s="10"/>
    </row>
    <row r="4876" spans="4:4" customFormat="1" x14ac:dyDescent="0.25">
      <c r="D4876" s="10"/>
    </row>
    <row r="4877" spans="4:4" customFormat="1" x14ac:dyDescent="0.25">
      <c r="D4877" s="10"/>
    </row>
    <row r="4878" spans="4:4" customFormat="1" x14ac:dyDescent="0.25">
      <c r="D4878" s="10"/>
    </row>
    <row r="4879" spans="4:4" customFormat="1" x14ac:dyDescent="0.25">
      <c r="D4879" s="10"/>
    </row>
    <row r="4880" spans="4:4" customFormat="1" x14ac:dyDescent="0.25">
      <c r="D4880" s="10"/>
    </row>
    <row r="4881" spans="4:4" customFormat="1" x14ac:dyDescent="0.25">
      <c r="D4881" s="10"/>
    </row>
    <row r="4882" spans="4:4" customFormat="1" x14ac:dyDescent="0.25">
      <c r="D4882" s="10"/>
    </row>
    <row r="4883" spans="4:4" customFormat="1" x14ac:dyDescent="0.25">
      <c r="D4883" s="10"/>
    </row>
    <row r="4884" spans="4:4" customFormat="1" x14ac:dyDescent="0.25">
      <c r="D4884" s="10"/>
    </row>
    <row r="4885" spans="4:4" customFormat="1" x14ac:dyDescent="0.25">
      <c r="D4885" s="10"/>
    </row>
    <row r="4886" spans="4:4" customFormat="1" x14ac:dyDescent="0.25">
      <c r="D4886" s="10"/>
    </row>
    <row r="4887" spans="4:4" customFormat="1" x14ac:dyDescent="0.25">
      <c r="D4887" s="10"/>
    </row>
    <row r="4888" spans="4:4" customFormat="1" x14ac:dyDescent="0.25">
      <c r="D4888" s="10"/>
    </row>
    <row r="4889" spans="4:4" customFormat="1" x14ac:dyDescent="0.25">
      <c r="D4889" s="10"/>
    </row>
    <row r="4890" spans="4:4" customFormat="1" x14ac:dyDescent="0.25">
      <c r="D4890" s="10"/>
    </row>
    <row r="4891" spans="4:4" customFormat="1" x14ac:dyDescent="0.25">
      <c r="D4891" s="10"/>
    </row>
    <row r="4892" spans="4:4" customFormat="1" x14ac:dyDescent="0.25">
      <c r="D4892" s="10"/>
    </row>
    <row r="4893" spans="4:4" customFormat="1" x14ac:dyDescent="0.25">
      <c r="D4893" s="10"/>
    </row>
    <row r="4894" spans="4:4" customFormat="1" x14ac:dyDescent="0.25">
      <c r="D4894" s="10"/>
    </row>
    <row r="4895" spans="4:4" customFormat="1" x14ac:dyDescent="0.25">
      <c r="D4895" s="10"/>
    </row>
    <row r="4896" spans="4:4" customFormat="1" x14ac:dyDescent="0.25">
      <c r="D4896" s="10"/>
    </row>
    <row r="4897" spans="4:4" customFormat="1" x14ac:dyDescent="0.25">
      <c r="D4897" s="10"/>
    </row>
    <row r="4898" spans="4:4" customFormat="1" x14ac:dyDescent="0.25">
      <c r="D4898" s="10"/>
    </row>
    <row r="4899" spans="4:4" customFormat="1" x14ac:dyDescent="0.25">
      <c r="D4899" s="10"/>
    </row>
    <row r="4900" spans="4:4" customFormat="1" x14ac:dyDescent="0.25">
      <c r="D4900" s="10"/>
    </row>
    <row r="4901" spans="4:4" customFormat="1" x14ac:dyDescent="0.25">
      <c r="D4901" s="10"/>
    </row>
    <row r="4902" spans="4:4" customFormat="1" x14ac:dyDescent="0.25">
      <c r="D4902" s="10"/>
    </row>
    <row r="4903" spans="4:4" customFormat="1" x14ac:dyDescent="0.25">
      <c r="D4903" s="10"/>
    </row>
    <row r="4904" spans="4:4" customFormat="1" x14ac:dyDescent="0.25">
      <c r="D4904" s="10"/>
    </row>
    <row r="4905" spans="4:4" customFormat="1" x14ac:dyDescent="0.25">
      <c r="D4905" s="10"/>
    </row>
    <row r="4906" spans="4:4" customFormat="1" x14ac:dyDescent="0.25">
      <c r="D4906" s="10"/>
    </row>
    <row r="4907" spans="4:4" customFormat="1" x14ac:dyDescent="0.25">
      <c r="D4907" s="10"/>
    </row>
    <row r="4908" spans="4:4" customFormat="1" x14ac:dyDescent="0.25">
      <c r="D4908" s="10"/>
    </row>
    <row r="4909" spans="4:4" customFormat="1" x14ac:dyDescent="0.25">
      <c r="D4909" s="10"/>
    </row>
    <row r="4910" spans="4:4" customFormat="1" x14ac:dyDescent="0.25">
      <c r="D4910" s="10"/>
    </row>
    <row r="4911" spans="4:4" customFormat="1" x14ac:dyDescent="0.25">
      <c r="D4911" s="10"/>
    </row>
    <row r="4912" spans="4:4" customFormat="1" x14ac:dyDescent="0.25">
      <c r="D4912" s="10"/>
    </row>
    <row r="4913" spans="4:4" customFormat="1" x14ac:dyDescent="0.25">
      <c r="D4913" s="10"/>
    </row>
    <row r="4914" spans="4:4" customFormat="1" x14ac:dyDescent="0.25">
      <c r="D4914" s="10"/>
    </row>
    <row r="4915" spans="4:4" customFormat="1" x14ac:dyDescent="0.25">
      <c r="D4915" s="10"/>
    </row>
    <row r="4916" spans="4:4" customFormat="1" x14ac:dyDescent="0.25">
      <c r="D4916" s="10"/>
    </row>
    <row r="4917" spans="4:4" customFormat="1" x14ac:dyDescent="0.25">
      <c r="D4917" s="10"/>
    </row>
    <row r="4918" spans="4:4" customFormat="1" x14ac:dyDescent="0.25">
      <c r="D4918" s="10"/>
    </row>
    <row r="4919" spans="4:4" customFormat="1" x14ac:dyDescent="0.25">
      <c r="D4919" s="10"/>
    </row>
    <row r="4920" spans="4:4" customFormat="1" x14ac:dyDescent="0.25">
      <c r="D4920" s="10"/>
    </row>
    <row r="4921" spans="4:4" customFormat="1" x14ac:dyDescent="0.25">
      <c r="D4921" s="10"/>
    </row>
    <row r="4922" spans="4:4" customFormat="1" x14ac:dyDescent="0.25">
      <c r="D4922" s="10"/>
    </row>
    <row r="4923" spans="4:4" customFormat="1" x14ac:dyDescent="0.25">
      <c r="D4923" s="10"/>
    </row>
    <row r="4924" spans="4:4" customFormat="1" x14ac:dyDescent="0.25">
      <c r="D4924" s="10"/>
    </row>
    <row r="4925" spans="4:4" customFormat="1" x14ac:dyDescent="0.25">
      <c r="D4925" s="10"/>
    </row>
    <row r="4926" spans="4:4" customFormat="1" x14ac:dyDescent="0.25">
      <c r="D4926" s="10"/>
    </row>
    <row r="4927" spans="4:4" customFormat="1" x14ac:dyDescent="0.25">
      <c r="D4927" s="10"/>
    </row>
    <row r="4928" spans="4:4" customFormat="1" x14ac:dyDescent="0.25">
      <c r="D4928" s="10"/>
    </row>
    <row r="4929" spans="4:4" customFormat="1" x14ac:dyDescent="0.25">
      <c r="D4929" s="10"/>
    </row>
    <row r="4930" spans="4:4" customFormat="1" x14ac:dyDescent="0.25">
      <c r="D4930" s="10"/>
    </row>
    <row r="4931" spans="4:4" customFormat="1" x14ac:dyDescent="0.25">
      <c r="D4931" s="10"/>
    </row>
    <row r="4932" spans="4:4" customFormat="1" x14ac:dyDescent="0.25">
      <c r="D4932" s="10"/>
    </row>
    <row r="4933" spans="4:4" customFormat="1" x14ac:dyDescent="0.25">
      <c r="D4933" s="10"/>
    </row>
    <row r="4934" spans="4:4" customFormat="1" x14ac:dyDescent="0.25">
      <c r="D4934" s="10"/>
    </row>
    <row r="4935" spans="4:4" customFormat="1" x14ac:dyDescent="0.25">
      <c r="D4935" s="10"/>
    </row>
    <row r="4936" spans="4:4" customFormat="1" x14ac:dyDescent="0.25">
      <c r="D4936" s="10"/>
    </row>
    <row r="4937" spans="4:4" customFormat="1" x14ac:dyDescent="0.25">
      <c r="D4937" s="10"/>
    </row>
    <row r="4938" spans="4:4" customFormat="1" x14ac:dyDescent="0.25">
      <c r="D4938" s="10"/>
    </row>
    <row r="4939" spans="4:4" customFormat="1" x14ac:dyDescent="0.25">
      <c r="D4939" s="10"/>
    </row>
    <row r="4940" spans="4:4" customFormat="1" x14ac:dyDescent="0.25">
      <c r="D4940" s="10"/>
    </row>
    <row r="4941" spans="4:4" customFormat="1" x14ac:dyDescent="0.25">
      <c r="D4941" s="10"/>
    </row>
    <row r="4942" spans="4:4" customFormat="1" x14ac:dyDescent="0.25">
      <c r="D4942" s="10"/>
    </row>
    <row r="4943" spans="4:4" customFormat="1" x14ac:dyDescent="0.25">
      <c r="D4943" s="10"/>
    </row>
    <row r="4944" spans="4:4" customFormat="1" x14ac:dyDescent="0.25">
      <c r="D4944" s="10"/>
    </row>
    <row r="4945" spans="4:4" customFormat="1" x14ac:dyDescent="0.25">
      <c r="D4945" s="10"/>
    </row>
    <row r="4946" spans="4:4" customFormat="1" x14ac:dyDescent="0.25">
      <c r="D4946" s="10"/>
    </row>
    <row r="4947" spans="4:4" customFormat="1" x14ac:dyDescent="0.25">
      <c r="D4947" s="10"/>
    </row>
    <row r="4948" spans="4:4" customFormat="1" x14ac:dyDescent="0.25">
      <c r="D4948" s="10"/>
    </row>
    <row r="4949" spans="4:4" customFormat="1" x14ac:dyDescent="0.25">
      <c r="D4949" s="10"/>
    </row>
    <row r="4950" spans="4:4" customFormat="1" x14ac:dyDescent="0.25">
      <c r="D4950" s="10"/>
    </row>
    <row r="4951" spans="4:4" customFormat="1" x14ac:dyDescent="0.25">
      <c r="D4951" s="10"/>
    </row>
    <row r="4952" spans="4:4" customFormat="1" x14ac:dyDescent="0.25">
      <c r="D4952" s="10"/>
    </row>
    <row r="4953" spans="4:4" customFormat="1" x14ac:dyDescent="0.25">
      <c r="D4953" s="10"/>
    </row>
    <row r="4954" spans="4:4" customFormat="1" x14ac:dyDescent="0.25">
      <c r="D4954" s="10"/>
    </row>
    <row r="4955" spans="4:4" customFormat="1" x14ac:dyDescent="0.25">
      <c r="D4955" s="10"/>
    </row>
    <row r="4956" spans="4:4" customFormat="1" x14ac:dyDescent="0.25">
      <c r="D4956" s="10"/>
    </row>
    <row r="4957" spans="4:4" customFormat="1" x14ac:dyDescent="0.25">
      <c r="D4957" s="10"/>
    </row>
    <row r="4958" spans="4:4" customFormat="1" x14ac:dyDescent="0.25">
      <c r="D4958" s="10"/>
    </row>
    <row r="4959" spans="4:4" customFormat="1" x14ac:dyDescent="0.25">
      <c r="D4959" s="10"/>
    </row>
    <row r="4960" spans="4:4" customFormat="1" x14ac:dyDescent="0.25">
      <c r="D4960" s="10"/>
    </row>
    <row r="4961" spans="4:4" customFormat="1" x14ac:dyDescent="0.25">
      <c r="D4961" s="10"/>
    </row>
    <row r="4962" spans="4:4" customFormat="1" x14ac:dyDescent="0.25">
      <c r="D4962" s="10"/>
    </row>
    <row r="4963" spans="4:4" customFormat="1" x14ac:dyDescent="0.25">
      <c r="D4963" s="10"/>
    </row>
    <row r="4964" spans="4:4" customFormat="1" x14ac:dyDescent="0.25">
      <c r="D4964" s="10"/>
    </row>
    <row r="4965" spans="4:4" customFormat="1" x14ac:dyDescent="0.25">
      <c r="D4965" s="10"/>
    </row>
    <row r="4966" spans="4:4" customFormat="1" x14ac:dyDescent="0.25">
      <c r="D4966" s="10"/>
    </row>
    <row r="4967" spans="4:4" customFormat="1" x14ac:dyDescent="0.25">
      <c r="D4967" s="10"/>
    </row>
    <row r="4968" spans="4:4" customFormat="1" x14ac:dyDescent="0.25">
      <c r="D4968" s="10"/>
    </row>
    <row r="4969" spans="4:4" customFormat="1" x14ac:dyDescent="0.25">
      <c r="D4969" s="10"/>
    </row>
    <row r="4970" spans="4:4" customFormat="1" x14ac:dyDescent="0.25">
      <c r="D4970" s="10"/>
    </row>
    <row r="4971" spans="4:4" customFormat="1" x14ac:dyDescent="0.25">
      <c r="D4971" s="10"/>
    </row>
    <row r="4972" spans="4:4" customFormat="1" x14ac:dyDescent="0.25">
      <c r="D4972" s="10"/>
    </row>
    <row r="4973" spans="4:4" customFormat="1" x14ac:dyDescent="0.25">
      <c r="D4973" s="10"/>
    </row>
    <row r="4974" spans="4:4" customFormat="1" x14ac:dyDescent="0.25">
      <c r="D4974" s="10"/>
    </row>
    <row r="4975" spans="4:4" customFormat="1" x14ac:dyDescent="0.25">
      <c r="D4975" s="10"/>
    </row>
    <row r="4976" spans="4:4" customFormat="1" x14ac:dyDescent="0.25">
      <c r="D4976" s="10"/>
    </row>
    <row r="4977" spans="4:4" customFormat="1" x14ac:dyDescent="0.25">
      <c r="D4977" s="10"/>
    </row>
    <row r="4978" spans="4:4" customFormat="1" x14ac:dyDescent="0.25">
      <c r="D4978" s="10"/>
    </row>
    <row r="4979" spans="4:4" customFormat="1" x14ac:dyDescent="0.25">
      <c r="D4979" s="10"/>
    </row>
    <row r="4980" spans="4:4" customFormat="1" x14ac:dyDescent="0.25">
      <c r="D4980" s="10"/>
    </row>
    <row r="4981" spans="4:4" customFormat="1" x14ac:dyDescent="0.25">
      <c r="D4981" s="10"/>
    </row>
    <row r="4982" spans="4:4" customFormat="1" x14ac:dyDescent="0.25">
      <c r="D4982" s="10"/>
    </row>
    <row r="4983" spans="4:4" customFormat="1" x14ac:dyDescent="0.25">
      <c r="D4983" s="10"/>
    </row>
    <row r="4984" spans="4:4" customFormat="1" x14ac:dyDescent="0.25">
      <c r="D4984" s="10"/>
    </row>
    <row r="4985" spans="4:4" customFormat="1" x14ac:dyDescent="0.25">
      <c r="D4985" s="10"/>
    </row>
    <row r="4986" spans="4:4" customFormat="1" x14ac:dyDescent="0.25">
      <c r="D4986" s="10"/>
    </row>
    <row r="4987" spans="4:4" customFormat="1" x14ac:dyDescent="0.25">
      <c r="D4987" s="10"/>
    </row>
    <row r="4988" spans="4:4" customFormat="1" x14ac:dyDescent="0.25">
      <c r="D4988" s="10"/>
    </row>
    <row r="4989" spans="4:4" customFormat="1" x14ac:dyDescent="0.25">
      <c r="D4989" s="10"/>
    </row>
    <row r="4990" spans="4:4" customFormat="1" x14ac:dyDescent="0.25">
      <c r="D4990" s="10"/>
    </row>
    <row r="4991" spans="4:4" customFormat="1" x14ac:dyDescent="0.25">
      <c r="D4991" s="10"/>
    </row>
    <row r="4992" spans="4:4" customFormat="1" x14ac:dyDescent="0.25">
      <c r="D4992" s="10"/>
    </row>
    <row r="4993" spans="4:4" customFormat="1" x14ac:dyDescent="0.25">
      <c r="D4993" s="10"/>
    </row>
    <row r="4994" spans="4:4" customFormat="1" x14ac:dyDescent="0.25">
      <c r="D4994" s="10"/>
    </row>
    <row r="4995" spans="4:4" customFormat="1" x14ac:dyDescent="0.25">
      <c r="D4995" s="10"/>
    </row>
    <row r="4996" spans="4:4" customFormat="1" x14ac:dyDescent="0.25">
      <c r="D4996" s="10"/>
    </row>
    <row r="4997" spans="4:4" customFormat="1" x14ac:dyDescent="0.25">
      <c r="D4997" s="10"/>
    </row>
    <row r="4998" spans="4:4" customFormat="1" x14ac:dyDescent="0.25">
      <c r="D4998" s="10"/>
    </row>
    <row r="4999" spans="4:4" customFormat="1" x14ac:dyDescent="0.25">
      <c r="D4999" s="10"/>
    </row>
    <row r="5000" spans="4:4" customFormat="1" x14ac:dyDescent="0.25">
      <c r="D5000" s="10"/>
    </row>
    <row r="5001" spans="4:4" customFormat="1" x14ac:dyDescent="0.25">
      <c r="D5001" s="10"/>
    </row>
    <row r="5002" spans="4:4" customFormat="1" x14ac:dyDescent="0.25">
      <c r="D5002" s="10"/>
    </row>
    <row r="5003" spans="4:4" customFormat="1" x14ac:dyDescent="0.25">
      <c r="D5003" s="10"/>
    </row>
    <row r="5004" spans="4:4" customFormat="1" x14ac:dyDescent="0.25">
      <c r="D5004" s="10"/>
    </row>
  </sheetData>
  <mergeCells count="7">
    <mergeCell ref="A76:G80"/>
    <mergeCell ref="C66:G66"/>
    <mergeCell ref="A1:G1"/>
    <mergeCell ref="C2:G2"/>
    <mergeCell ref="C3:G3"/>
    <mergeCell ref="C4:G4"/>
    <mergeCell ref="A75:C7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60</v>
      </c>
      <c r="C4" s="282" t="s">
        <v>61</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SUMIF(AG9:AG10,"&lt;&gt;NOR",G9:G10)</f>
        <v>0</v>
      </c>
      <c r="H8" s="165"/>
      <c r="I8" s="165">
        <f>SUM(I9:I10)</f>
        <v>0</v>
      </c>
      <c r="J8" s="165"/>
      <c r="K8" s="165">
        <f>SUM(K9:K10)</f>
        <v>0</v>
      </c>
      <c r="L8" s="165"/>
      <c r="M8" s="166">
        <f>SUM(M9:M10)</f>
        <v>0</v>
      </c>
      <c r="N8" s="160"/>
      <c r="O8" s="160">
        <f>SUM(O9:O10)</f>
        <v>0</v>
      </c>
      <c r="P8" s="160"/>
      <c r="Q8" s="160">
        <f>SUM(Q9:Q10)</f>
        <v>0</v>
      </c>
      <c r="R8" s="160"/>
      <c r="S8" s="160"/>
      <c r="T8" s="160"/>
      <c r="U8" s="160"/>
      <c r="V8" s="160">
        <f>SUM(V9:V10)</f>
        <v>19.43</v>
      </c>
      <c r="W8" s="160"/>
      <c r="X8" s="160"/>
      <c r="AG8" t="s">
        <v>219</v>
      </c>
    </row>
    <row r="9" spans="1:60" outlineLevel="1" x14ac:dyDescent="0.25">
      <c r="A9" s="181">
        <v>1</v>
      </c>
      <c r="B9" s="182" t="s">
        <v>329</v>
      </c>
      <c r="C9" s="188" t="s">
        <v>330</v>
      </c>
      <c r="D9" s="183" t="s">
        <v>331</v>
      </c>
      <c r="E9" s="184">
        <v>30</v>
      </c>
      <c r="F9" s="185">
        <f>H9+J9</f>
        <v>0</v>
      </c>
      <c r="G9" s="185">
        <f>ROUND(E9*F9,2)</f>
        <v>0</v>
      </c>
      <c r="H9" s="186"/>
      <c r="I9" s="185">
        <f>ROUND(E9*H9,2)</f>
        <v>0</v>
      </c>
      <c r="J9" s="186"/>
      <c r="K9" s="185">
        <f>ROUND(E9*J9,2)</f>
        <v>0</v>
      </c>
      <c r="L9" s="185">
        <v>15</v>
      </c>
      <c r="M9" s="187">
        <f>G9*(1+L9/100)</f>
        <v>0</v>
      </c>
      <c r="N9" s="159">
        <v>0</v>
      </c>
      <c r="O9" s="159">
        <f>ROUND(E9*N9,2)</f>
        <v>0</v>
      </c>
      <c r="P9" s="159">
        <v>0</v>
      </c>
      <c r="Q9" s="159">
        <f>ROUND(E9*P9,2)</f>
        <v>0</v>
      </c>
      <c r="R9" s="159"/>
      <c r="S9" s="159" t="s">
        <v>223</v>
      </c>
      <c r="T9" s="159" t="s">
        <v>223</v>
      </c>
      <c r="U9" s="159">
        <v>0.20200000000000001</v>
      </c>
      <c r="V9" s="159">
        <f>ROUND(E9*U9,2)</f>
        <v>6.06</v>
      </c>
      <c r="W9" s="159"/>
      <c r="X9" s="159" t="s">
        <v>268</v>
      </c>
      <c r="Y9" s="150"/>
      <c r="Z9" s="150"/>
      <c r="AA9" s="150"/>
      <c r="AB9" s="150"/>
      <c r="AC9" s="150"/>
      <c r="AD9" s="150"/>
      <c r="AE9" s="150"/>
      <c r="AF9" s="150"/>
      <c r="AG9" s="150" t="s">
        <v>332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399999999999999" outlineLevel="1" x14ac:dyDescent="0.25">
      <c r="A10" s="181">
        <v>2</v>
      </c>
      <c r="B10" s="182" t="s">
        <v>1252</v>
      </c>
      <c r="C10" s="188" t="s">
        <v>1253</v>
      </c>
      <c r="D10" s="183" t="s">
        <v>331</v>
      </c>
      <c r="E10" s="184">
        <v>30</v>
      </c>
      <c r="F10" s="185">
        <f>H10+J10</f>
        <v>0</v>
      </c>
      <c r="G10" s="185">
        <f>ROUND(E10*F10,2)</f>
        <v>0</v>
      </c>
      <c r="H10" s="186"/>
      <c r="I10" s="185">
        <f>ROUND(E10*H10,2)</f>
        <v>0</v>
      </c>
      <c r="J10" s="186"/>
      <c r="K10" s="185">
        <f>ROUND(E10*J10,2)</f>
        <v>0</v>
      </c>
      <c r="L10" s="185">
        <v>15</v>
      </c>
      <c r="M10" s="187">
        <f>G10*(1+L10/100)</f>
        <v>0</v>
      </c>
      <c r="N10" s="159">
        <v>0</v>
      </c>
      <c r="O10" s="159">
        <f>ROUND(E10*N10,2)</f>
        <v>0</v>
      </c>
      <c r="P10" s="159">
        <v>0</v>
      </c>
      <c r="Q10" s="159">
        <f>ROUND(E10*P10,2)</f>
        <v>0</v>
      </c>
      <c r="R10" s="159"/>
      <c r="S10" s="159" t="s">
        <v>223</v>
      </c>
      <c r="T10" s="159" t="s">
        <v>223</v>
      </c>
      <c r="U10" s="159">
        <v>0.44550000000000001</v>
      </c>
      <c r="V10" s="159">
        <f>ROUND(E10*U10,2)</f>
        <v>13.37</v>
      </c>
      <c r="W10" s="159"/>
      <c r="X10" s="159" t="s">
        <v>791</v>
      </c>
      <c r="Y10" s="150"/>
      <c r="Z10" s="150"/>
      <c r="AA10" s="150"/>
      <c r="AB10" s="150"/>
      <c r="AC10" s="150"/>
      <c r="AD10" s="150"/>
      <c r="AE10" s="150"/>
      <c r="AF10" s="150"/>
      <c r="AG10" s="150" t="s">
        <v>792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5">
      <c r="A11" s="161" t="s">
        <v>218</v>
      </c>
      <c r="B11" s="162" t="s">
        <v>110</v>
      </c>
      <c r="C11" s="176" t="s">
        <v>111</v>
      </c>
      <c r="D11" s="163"/>
      <c r="E11" s="164"/>
      <c r="F11" s="165"/>
      <c r="G11" s="165">
        <f>SUMIF(AG12:AG13,"&lt;&gt;NOR",G12:G13)</f>
        <v>0</v>
      </c>
      <c r="H11" s="165"/>
      <c r="I11" s="165">
        <f>SUM(I12:I13)</f>
        <v>0</v>
      </c>
      <c r="J11" s="165"/>
      <c r="K11" s="165">
        <f>SUM(K12:K13)</f>
        <v>0</v>
      </c>
      <c r="L11" s="165"/>
      <c r="M11" s="166">
        <f>SUM(M12:M13)</f>
        <v>0</v>
      </c>
      <c r="N11" s="160"/>
      <c r="O11" s="160">
        <f>SUM(O12:O13)</f>
        <v>0</v>
      </c>
      <c r="P11" s="160"/>
      <c r="Q11" s="160">
        <f>SUM(Q12:Q13)</f>
        <v>0</v>
      </c>
      <c r="R11" s="160"/>
      <c r="S11" s="160"/>
      <c r="T11" s="160"/>
      <c r="U11" s="160"/>
      <c r="V11" s="160">
        <f>SUM(V12:V13)</f>
        <v>1.8</v>
      </c>
      <c r="W11" s="160"/>
      <c r="X11" s="160"/>
      <c r="AG11" t="s">
        <v>219</v>
      </c>
    </row>
    <row r="12" spans="1:60" outlineLevel="1" x14ac:dyDescent="0.25">
      <c r="A12" s="181">
        <v>3</v>
      </c>
      <c r="B12" s="182" t="s">
        <v>1254</v>
      </c>
      <c r="C12" s="188" t="s">
        <v>1255</v>
      </c>
      <c r="D12" s="183" t="s">
        <v>318</v>
      </c>
      <c r="E12" s="184">
        <v>30</v>
      </c>
      <c r="F12" s="185">
        <f>H12+J12</f>
        <v>0</v>
      </c>
      <c r="G12" s="185">
        <f>ROUND(E12*F12,2)</f>
        <v>0</v>
      </c>
      <c r="H12" s="186"/>
      <c r="I12" s="185">
        <f>ROUND(E12*H12,2)</f>
        <v>0</v>
      </c>
      <c r="J12" s="186"/>
      <c r="K12" s="185">
        <f>ROUND(E12*J12,2)</f>
        <v>0</v>
      </c>
      <c r="L12" s="185">
        <v>15</v>
      </c>
      <c r="M12" s="187">
        <f>G12*(1+L12/100)</f>
        <v>0</v>
      </c>
      <c r="N12" s="159">
        <v>4.0000000000000003E-5</v>
      </c>
      <c r="O12" s="159">
        <f>ROUND(E12*N12,2)</f>
        <v>0</v>
      </c>
      <c r="P12" s="159">
        <v>0</v>
      </c>
      <c r="Q12" s="159">
        <f>ROUND(E12*P12,2)</f>
        <v>0</v>
      </c>
      <c r="R12" s="159"/>
      <c r="S12" s="159" t="s">
        <v>223</v>
      </c>
      <c r="T12" s="159" t="s">
        <v>223</v>
      </c>
      <c r="U12" s="159">
        <v>0.06</v>
      </c>
      <c r="V12" s="159">
        <f>ROUND(E12*U12,2)</f>
        <v>1.8</v>
      </c>
      <c r="W12" s="159"/>
      <c r="X12" s="159" t="s">
        <v>268</v>
      </c>
      <c r="Y12" s="150"/>
      <c r="Z12" s="150"/>
      <c r="AA12" s="150"/>
      <c r="AB12" s="150"/>
      <c r="AC12" s="150"/>
      <c r="AD12" s="150"/>
      <c r="AE12" s="150"/>
      <c r="AF12" s="150"/>
      <c r="AG12" s="150" t="s">
        <v>332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0.399999999999999" outlineLevel="1" x14ac:dyDescent="0.25">
      <c r="A13" s="181">
        <v>4</v>
      </c>
      <c r="B13" s="182" t="s">
        <v>1256</v>
      </c>
      <c r="C13" s="188" t="s">
        <v>1257</v>
      </c>
      <c r="D13" s="183" t="s">
        <v>740</v>
      </c>
      <c r="E13" s="184">
        <v>1</v>
      </c>
      <c r="F13" s="185">
        <f>H13+J13</f>
        <v>0</v>
      </c>
      <c r="G13" s="185">
        <f>ROUND(E13*F13,2)</f>
        <v>0</v>
      </c>
      <c r="H13" s="186"/>
      <c r="I13" s="185">
        <f>ROUND(E13*H13,2)</f>
        <v>0</v>
      </c>
      <c r="J13" s="186"/>
      <c r="K13" s="185">
        <f>ROUND(E13*J13,2)</f>
        <v>0</v>
      </c>
      <c r="L13" s="185">
        <v>15</v>
      </c>
      <c r="M13" s="187">
        <f>G13*(1+L13/100)</f>
        <v>0</v>
      </c>
      <c r="N13" s="159">
        <v>0</v>
      </c>
      <c r="O13" s="159">
        <f>ROUND(E13*N13,2)</f>
        <v>0</v>
      </c>
      <c r="P13" s="159">
        <v>0</v>
      </c>
      <c r="Q13" s="159">
        <f>ROUND(E13*P13,2)</f>
        <v>0</v>
      </c>
      <c r="R13" s="159"/>
      <c r="S13" s="159" t="s">
        <v>267</v>
      </c>
      <c r="T13" s="159" t="s">
        <v>224</v>
      </c>
      <c r="U13" s="159">
        <v>0</v>
      </c>
      <c r="V13" s="159">
        <f>ROUND(E13*U13,2)</f>
        <v>0</v>
      </c>
      <c r="W13" s="159"/>
      <c r="X13" s="159" t="s">
        <v>268</v>
      </c>
      <c r="Y13" s="150"/>
      <c r="Z13" s="150"/>
      <c r="AA13" s="150"/>
      <c r="AB13" s="150"/>
      <c r="AC13" s="150"/>
      <c r="AD13" s="150"/>
      <c r="AE13" s="150"/>
      <c r="AF13" s="150"/>
      <c r="AG13" s="150" t="s">
        <v>332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x14ac:dyDescent="0.25">
      <c r="A14" s="161" t="s">
        <v>218</v>
      </c>
      <c r="B14" s="162" t="s">
        <v>123</v>
      </c>
      <c r="C14" s="176" t="s">
        <v>124</v>
      </c>
      <c r="D14" s="163"/>
      <c r="E14" s="164"/>
      <c r="F14" s="165"/>
      <c r="G14" s="165">
        <f>SUMIF(AG15:AG18,"&lt;&gt;NOR",G15:G18)</f>
        <v>0</v>
      </c>
      <c r="H14" s="165"/>
      <c r="I14" s="165">
        <f>SUM(I15:I18)</f>
        <v>0</v>
      </c>
      <c r="J14" s="165"/>
      <c r="K14" s="165">
        <f>SUM(K15:K18)</f>
        <v>0</v>
      </c>
      <c r="L14" s="165"/>
      <c r="M14" s="166">
        <f>SUM(M15:M18)</f>
        <v>0</v>
      </c>
      <c r="N14" s="160"/>
      <c r="O14" s="160">
        <f>SUM(O15:O18)</f>
        <v>4.93</v>
      </c>
      <c r="P14" s="160"/>
      <c r="Q14" s="160">
        <f>SUM(Q15:Q18)</f>
        <v>0</v>
      </c>
      <c r="R14" s="160"/>
      <c r="S14" s="160"/>
      <c r="T14" s="160"/>
      <c r="U14" s="160"/>
      <c r="V14" s="160">
        <f>SUM(V15:V18)</f>
        <v>10.079999999999998</v>
      </c>
      <c r="W14" s="160"/>
      <c r="X14" s="160"/>
      <c r="AG14" t="s">
        <v>219</v>
      </c>
    </row>
    <row r="15" spans="1:60" ht="20.399999999999999" outlineLevel="1" x14ac:dyDescent="0.25">
      <c r="A15" s="181">
        <v>5</v>
      </c>
      <c r="B15" s="182" t="s">
        <v>1258</v>
      </c>
      <c r="C15" s="188" t="s">
        <v>2036</v>
      </c>
      <c r="D15" s="183" t="s">
        <v>357</v>
      </c>
      <c r="E15" s="184">
        <v>9</v>
      </c>
      <c r="F15" s="185">
        <f>H15+J15</f>
        <v>0</v>
      </c>
      <c r="G15" s="185">
        <f>ROUND(E15*F15,2)</f>
        <v>0</v>
      </c>
      <c r="H15" s="186"/>
      <c r="I15" s="185">
        <f>ROUND(E15*H15,2)</f>
        <v>0</v>
      </c>
      <c r="J15" s="186"/>
      <c r="K15" s="185">
        <f>ROUND(E15*J15,2)</f>
        <v>0</v>
      </c>
      <c r="L15" s="185">
        <v>15</v>
      </c>
      <c r="M15" s="187">
        <f>G15*(1+L15/100)</f>
        <v>0</v>
      </c>
      <c r="N15" s="159">
        <v>0.23405999999999999</v>
      </c>
      <c r="O15" s="159">
        <f>ROUND(E15*N15,2)</f>
        <v>2.11</v>
      </c>
      <c r="P15" s="159">
        <v>0</v>
      </c>
      <c r="Q15" s="159">
        <f>ROUND(E15*P15,2)</f>
        <v>0</v>
      </c>
      <c r="R15" s="159"/>
      <c r="S15" s="159" t="s">
        <v>223</v>
      </c>
      <c r="T15" s="159" t="s">
        <v>223</v>
      </c>
      <c r="U15" s="159">
        <v>0.36442000000000002</v>
      </c>
      <c r="V15" s="159">
        <f>ROUND(E15*U15,2)</f>
        <v>3.28</v>
      </c>
      <c r="W15" s="159"/>
      <c r="X15" s="159" t="s">
        <v>268</v>
      </c>
      <c r="Y15" s="150"/>
      <c r="Z15" s="150"/>
      <c r="AA15" s="150"/>
      <c r="AB15" s="150"/>
      <c r="AC15" s="150"/>
      <c r="AD15" s="150"/>
      <c r="AE15" s="150"/>
      <c r="AF15" s="150"/>
      <c r="AG15" s="150" t="s">
        <v>332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0.399999999999999" outlineLevel="1" x14ac:dyDescent="0.25">
      <c r="A16" s="181">
        <v>6</v>
      </c>
      <c r="B16" s="182" t="s">
        <v>1259</v>
      </c>
      <c r="C16" s="188" t="s">
        <v>2037</v>
      </c>
      <c r="D16" s="183" t="s">
        <v>357</v>
      </c>
      <c r="E16" s="184">
        <v>2</v>
      </c>
      <c r="F16" s="185">
        <f>H16+J16</f>
        <v>0</v>
      </c>
      <c r="G16" s="185">
        <f>ROUND(E16*F16,2)</f>
        <v>0</v>
      </c>
      <c r="H16" s="186"/>
      <c r="I16" s="185">
        <f>ROUND(E16*H16,2)</f>
        <v>0</v>
      </c>
      <c r="J16" s="186"/>
      <c r="K16" s="185">
        <f>ROUND(E16*J16,2)</f>
        <v>0</v>
      </c>
      <c r="L16" s="185">
        <v>15</v>
      </c>
      <c r="M16" s="187">
        <f>G16*(1+L16/100)</f>
        <v>0</v>
      </c>
      <c r="N16" s="159">
        <v>0.26346000000000003</v>
      </c>
      <c r="O16" s="159">
        <f>ROUND(E16*N16,2)</f>
        <v>0.53</v>
      </c>
      <c r="P16" s="159">
        <v>0</v>
      </c>
      <c r="Q16" s="159">
        <f>ROUND(E16*P16,2)</f>
        <v>0</v>
      </c>
      <c r="R16" s="159"/>
      <c r="S16" s="159" t="s">
        <v>223</v>
      </c>
      <c r="T16" s="159" t="s">
        <v>223</v>
      </c>
      <c r="U16" s="159">
        <v>0.24051</v>
      </c>
      <c r="V16" s="159">
        <f>ROUND(E16*U16,2)</f>
        <v>0.48</v>
      </c>
      <c r="W16" s="159"/>
      <c r="X16" s="159" t="s">
        <v>268</v>
      </c>
      <c r="Y16" s="150"/>
      <c r="Z16" s="150"/>
      <c r="AA16" s="150"/>
      <c r="AB16" s="150"/>
      <c r="AC16" s="150"/>
      <c r="AD16" s="150"/>
      <c r="AE16" s="150"/>
      <c r="AF16" s="150"/>
      <c r="AG16" s="150" t="s">
        <v>332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1">
        <v>7</v>
      </c>
      <c r="B17" s="182" t="s">
        <v>1260</v>
      </c>
      <c r="C17" s="188" t="s">
        <v>1261</v>
      </c>
      <c r="D17" s="183" t="s">
        <v>357</v>
      </c>
      <c r="E17" s="184">
        <v>4</v>
      </c>
      <c r="F17" s="185">
        <f>H17+J17</f>
        <v>0</v>
      </c>
      <c r="G17" s="185">
        <f>ROUND(E17*F17,2)</f>
        <v>0</v>
      </c>
      <c r="H17" s="186"/>
      <c r="I17" s="185">
        <f>ROUND(E17*H17,2)</f>
        <v>0</v>
      </c>
      <c r="J17" s="186"/>
      <c r="K17" s="185">
        <f>ROUND(E17*J17,2)</f>
        <v>0</v>
      </c>
      <c r="L17" s="185">
        <v>15</v>
      </c>
      <c r="M17" s="187">
        <f>G17*(1+L17/100)</f>
        <v>0</v>
      </c>
      <c r="N17" s="159">
        <v>4.1099999999999999E-3</v>
      </c>
      <c r="O17" s="159">
        <f>ROUND(E17*N17,2)</f>
        <v>0.02</v>
      </c>
      <c r="P17" s="159">
        <v>0</v>
      </c>
      <c r="Q17" s="159">
        <f>ROUND(E17*P17,2)</f>
        <v>0</v>
      </c>
      <c r="R17" s="159"/>
      <c r="S17" s="159" t="s">
        <v>223</v>
      </c>
      <c r="T17" s="159" t="s">
        <v>223</v>
      </c>
      <c r="U17" s="159">
        <v>0.1366</v>
      </c>
      <c r="V17" s="159">
        <f>ROUND(E17*U17,2)</f>
        <v>0.55000000000000004</v>
      </c>
      <c r="W17" s="159"/>
      <c r="X17" s="159" t="s">
        <v>268</v>
      </c>
      <c r="Y17" s="150"/>
      <c r="Z17" s="150"/>
      <c r="AA17" s="150"/>
      <c r="AB17" s="150"/>
      <c r="AC17" s="150"/>
      <c r="AD17" s="150"/>
      <c r="AE17" s="150"/>
      <c r="AF17" s="150"/>
      <c r="AG17" s="150" t="s">
        <v>332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0.399999999999999" outlineLevel="1" x14ac:dyDescent="0.25">
      <c r="A18" s="181">
        <v>8</v>
      </c>
      <c r="B18" s="182" t="s">
        <v>1262</v>
      </c>
      <c r="C18" s="188" t="s">
        <v>1263</v>
      </c>
      <c r="D18" s="183" t="s">
        <v>288</v>
      </c>
      <c r="E18" s="184">
        <v>9</v>
      </c>
      <c r="F18" s="185">
        <f>H18+J18</f>
        <v>0</v>
      </c>
      <c r="G18" s="185">
        <f>ROUND(E18*F18,2)</f>
        <v>0</v>
      </c>
      <c r="H18" s="186"/>
      <c r="I18" s="185">
        <f>ROUND(E18*H18,2)</f>
        <v>0</v>
      </c>
      <c r="J18" s="186"/>
      <c r="K18" s="185">
        <f>ROUND(E18*J18,2)</f>
        <v>0</v>
      </c>
      <c r="L18" s="185">
        <v>15</v>
      </c>
      <c r="M18" s="187">
        <f>G18*(1+L18/100)</f>
        <v>0</v>
      </c>
      <c r="N18" s="159">
        <v>0.25207000000000002</v>
      </c>
      <c r="O18" s="159">
        <f>ROUND(E18*N18,2)</f>
        <v>2.27</v>
      </c>
      <c r="P18" s="159">
        <v>0</v>
      </c>
      <c r="Q18" s="159">
        <f>ROUND(E18*P18,2)</f>
        <v>0</v>
      </c>
      <c r="R18" s="159"/>
      <c r="S18" s="159" t="s">
        <v>223</v>
      </c>
      <c r="T18" s="159" t="s">
        <v>223</v>
      </c>
      <c r="U18" s="159">
        <v>0.64159999999999995</v>
      </c>
      <c r="V18" s="159">
        <f>ROUND(E18*U18,2)</f>
        <v>5.77</v>
      </c>
      <c r="W18" s="159"/>
      <c r="X18" s="159" t="s">
        <v>268</v>
      </c>
      <c r="Y18" s="150"/>
      <c r="Z18" s="150"/>
      <c r="AA18" s="150"/>
      <c r="AB18" s="150"/>
      <c r="AC18" s="150"/>
      <c r="AD18" s="150"/>
      <c r="AE18" s="150"/>
      <c r="AF18" s="150"/>
      <c r="AG18" s="150" t="s">
        <v>332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5">
      <c r="A19" s="161" t="s">
        <v>218</v>
      </c>
      <c r="B19" s="162" t="s">
        <v>135</v>
      </c>
      <c r="C19" s="176" t="s">
        <v>136</v>
      </c>
      <c r="D19" s="163"/>
      <c r="E19" s="164"/>
      <c r="F19" s="165"/>
      <c r="G19" s="165">
        <f>SUMIF(AG20:AG29,"&lt;&gt;NOR",G20:G29)</f>
        <v>0</v>
      </c>
      <c r="H19" s="165"/>
      <c r="I19" s="165">
        <f>SUM(I20:I29)</f>
        <v>0</v>
      </c>
      <c r="J19" s="165"/>
      <c r="K19" s="165">
        <f>SUM(K20:K29)</f>
        <v>0</v>
      </c>
      <c r="L19" s="165"/>
      <c r="M19" s="166">
        <f>SUM(M20:M29)</f>
        <v>0</v>
      </c>
      <c r="N19" s="160"/>
      <c r="O19" s="160">
        <f>SUM(O20:O29)</f>
        <v>42.72</v>
      </c>
      <c r="P19" s="160"/>
      <c r="Q19" s="160">
        <f>SUM(Q20:Q29)</f>
        <v>0</v>
      </c>
      <c r="R19" s="160"/>
      <c r="S19" s="160"/>
      <c r="T19" s="160"/>
      <c r="U19" s="160"/>
      <c r="V19" s="160">
        <f>SUM(V20:V29)</f>
        <v>173.92000000000002</v>
      </c>
      <c r="W19" s="160"/>
      <c r="X19" s="160"/>
      <c r="AG19" t="s">
        <v>219</v>
      </c>
    </row>
    <row r="20" spans="1:60" outlineLevel="1" x14ac:dyDescent="0.25">
      <c r="A20" s="181">
        <v>9</v>
      </c>
      <c r="B20" s="182" t="s">
        <v>1264</v>
      </c>
      <c r="C20" s="188" t="s">
        <v>1265</v>
      </c>
      <c r="D20" s="183" t="s">
        <v>357</v>
      </c>
      <c r="E20" s="184">
        <v>1</v>
      </c>
      <c r="F20" s="185">
        <f t="shared" ref="F20:F29" si="0">H20+J20</f>
        <v>0</v>
      </c>
      <c r="G20" s="185">
        <f t="shared" ref="G20:G29" si="1">ROUND(E20*F20,2)</f>
        <v>0</v>
      </c>
      <c r="H20" s="186"/>
      <c r="I20" s="185">
        <f t="shared" ref="I20:I29" si="2">ROUND(E20*H20,2)</f>
        <v>0</v>
      </c>
      <c r="J20" s="186"/>
      <c r="K20" s="185">
        <f t="shared" ref="K20:K29" si="3">ROUND(E20*J20,2)</f>
        <v>0</v>
      </c>
      <c r="L20" s="185">
        <v>15</v>
      </c>
      <c r="M20" s="187">
        <f t="shared" ref="M20:M29" si="4">G20*(1+L20/100)</f>
        <v>0</v>
      </c>
      <c r="N20" s="159">
        <v>2.08562</v>
      </c>
      <c r="O20" s="159">
        <f t="shared" ref="O20:O29" si="5">ROUND(E20*N20,2)</f>
        <v>2.09</v>
      </c>
      <c r="P20" s="159">
        <v>0</v>
      </c>
      <c r="Q20" s="159">
        <f t="shared" ref="Q20:Q29" si="6">ROUND(E20*P20,2)</f>
        <v>0</v>
      </c>
      <c r="R20" s="159"/>
      <c r="S20" s="159" t="s">
        <v>223</v>
      </c>
      <c r="T20" s="159" t="s">
        <v>223</v>
      </c>
      <c r="U20" s="159">
        <v>1.8746</v>
      </c>
      <c r="V20" s="159">
        <f t="shared" ref="V20:V29" si="7">ROUND(E20*U20,2)</f>
        <v>1.87</v>
      </c>
      <c r="W20" s="159"/>
      <c r="X20" s="159" t="s">
        <v>268</v>
      </c>
      <c r="Y20" s="150"/>
      <c r="Z20" s="150"/>
      <c r="AA20" s="150"/>
      <c r="AB20" s="150"/>
      <c r="AC20" s="150"/>
      <c r="AD20" s="150"/>
      <c r="AE20" s="150"/>
      <c r="AF20" s="150"/>
      <c r="AG20" s="150" t="s">
        <v>332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1">
        <v>10</v>
      </c>
      <c r="B21" s="182" t="s">
        <v>1266</v>
      </c>
      <c r="C21" s="188" t="s">
        <v>1267</v>
      </c>
      <c r="D21" s="183" t="s">
        <v>288</v>
      </c>
      <c r="E21" s="184">
        <v>70</v>
      </c>
      <c r="F21" s="185">
        <f t="shared" si="0"/>
        <v>0</v>
      </c>
      <c r="G21" s="185">
        <f t="shared" si="1"/>
        <v>0</v>
      </c>
      <c r="H21" s="186"/>
      <c r="I21" s="185">
        <f t="shared" si="2"/>
        <v>0</v>
      </c>
      <c r="J21" s="186"/>
      <c r="K21" s="185">
        <f t="shared" si="3"/>
        <v>0</v>
      </c>
      <c r="L21" s="185">
        <v>15</v>
      </c>
      <c r="M21" s="187">
        <f t="shared" si="4"/>
        <v>0</v>
      </c>
      <c r="N21" s="159">
        <v>0</v>
      </c>
      <c r="O21" s="159">
        <f t="shared" si="5"/>
        <v>0</v>
      </c>
      <c r="P21" s="159">
        <v>0</v>
      </c>
      <c r="Q21" s="159">
        <f t="shared" si="6"/>
        <v>0</v>
      </c>
      <c r="R21" s="159"/>
      <c r="S21" s="159" t="s">
        <v>223</v>
      </c>
      <c r="T21" s="159" t="s">
        <v>223</v>
      </c>
      <c r="U21" s="159">
        <v>2.5999999999999999E-2</v>
      </c>
      <c r="V21" s="159">
        <f t="shared" si="7"/>
        <v>1.82</v>
      </c>
      <c r="W21" s="159"/>
      <c r="X21" s="159" t="s">
        <v>268</v>
      </c>
      <c r="Y21" s="150"/>
      <c r="Z21" s="150"/>
      <c r="AA21" s="150"/>
      <c r="AB21" s="150"/>
      <c r="AC21" s="150"/>
      <c r="AD21" s="150"/>
      <c r="AE21" s="150"/>
      <c r="AF21" s="150"/>
      <c r="AG21" s="150" t="s">
        <v>332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1">
        <v>11</v>
      </c>
      <c r="B22" s="182" t="s">
        <v>1268</v>
      </c>
      <c r="C22" s="188" t="s">
        <v>1269</v>
      </c>
      <c r="D22" s="183" t="s">
        <v>288</v>
      </c>
      <c r="E22" s="184">
        <v>27</v>
      </c>
      <c r="F22" s="185">
        <f t="shared" si="0"/>
        <v>0</v>
      </c>
      <c r="G22" s="185">
        <f t="shared" si="1"/>
        <v>0</v>
      </c>
      <c r="H22" s="186"/>
      <c r="I22" s="185">
        <f t="shared" si="2"/>
        <v>0</v>
      </c>
      <c r="J22" s="186"/>
      <c r="K22" s="185">
        <f t="shared" si="3"/>
        <v>0</v>
      </c>
      <c r="L22" s="185">
        <v>15</v>
      </c>
      <c r="M22" s="187">
        <f t="shared" si="4"/>
        <v>0</v>
      </c>
      <c r="N22" s="159">
        <v>0.21664</v>
      </c>
      <c r="O22" s="159">
        <f t="shared" si="5"/>
        <v>5.85</v>
      </c>
      <c r="P22" s="159">
        <v>0</v>
      </c>
      <c r="Q22" s="159">
        <f t="shared" si="6"/>
        <v>0</v>
      </c>
      <c r="R22" s="159"/>
      <c r="S22" s="159" t="s">
        <v>223</v>
      </c>
      <c r="T22" s="159" t="s">
        <v>223</v>
      </c>
      <c r="U22" s="159">
        <v>0.96628999999999998</v>
      </c>
      <c r="V22" s="159">
        <f t="shared" si="7"/>
        <v>26.09</v>
      </c>
      <c r="W22" s="159"/>
      <c r="X22" s="159" t="s">
        <v>791</v>
      </c>
      <c r="Y22" s="150"/>
      <c r="Z22" s="150"/>
      <c r="AA22" s="150"/>
      <c r="AB22" s="150"/>
      <c r="AC22" s="150"/>
      <c r="AD22" s="150"/>
      <c r="AE22" s="150"/>
      <c r="AF22" s="150"/>
      <c r="AG22" s="150" t="s">
        <v>792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399999999999999" outlineLevel="1" x14ac:dyDescent="0.25">
      <c r="A23" s="181">
        <v>12</v>
      </c>
      <c r="B23" s="182" t="s">
        <v>1270</v>
      </c>
      <c r="C23" s="188" t="s">
        <v>1271</v>
      </c>
      <c r="D23" s="183" t="s">
        <v>288</v>
      </c>
      <c r="E23" s="184">
        <v>27</v>
      </c>
      <c r="F23" s="185">
        <f t="shared" si="0"/>
        <v>0</v>
      </c>
      <c r="G23" s="185">
        <f t="shared" si="1"/>
        <v>0</v>
      </c>
      <c r="H23" s="186"/>
      <c r="I23" s="185">
        <f t="shared" si="2"/>
        <v>0</v>
      </c>
      <c r="J23" s="186"/>
      <c r="K23" s="185">
        <f t="shared" si="3"/>
        <v>0</v>
      </c>
      <c r="L23" s="185">
        <v>15</v>
      </c>
      <c r="M23" s="187">
        <f t="shared" si="4"/>
        <v>0</v>
      </c>
      <c r="N23" s="159">
        <v>0.46866000000000002</v>
      </c>
      <c r="O23" s="159">
        <f t="shared" si="5"/>
        <v>12.65</v>
      </c>
      <c r="P23" s="159">
        <v>0</v>
      </c>
      <c r="Q23" s="159">
        <f t="shared" si="6"/>
        <v>0</v>
      </c>
      <c r="R23" s="159"/>
      <c r="S23" s="159" t="s">
        <v>223</v>
      </c>
      <c r="T23" s="159" t="s">
        <v>223</v>
      </c>
      <c r="U23" s="159">
        <v>1.9860500000000001</v>
      </c>
      <c r="V23" s="159">
        <f t="shared" si="7"/>
        <v>53.62</v>
      </c>
      <c r="W23" s="159"/>
      <c r="X23" s="159" t="s">
        <v>791</v>
      </c>
      <c r="Y23" s="150"/>
      <c r="Z23" s="150"/>
      <c r="AA23" s="150"/>
      <c r="AB23" s="150"/>
      <c r="AC23" s="150"/>
      <c r="AD23" s="150"/>
      <c r="AE23" s="150"/>
      <c r="AF23" s="150"/>
      <c r="AG23" s="150" t="s">
        <v>792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1">
        <v>13</v>
      </c>
      <c r="B24" s="182" t="s">
        <v>1272</v>
      </c>
      <c r="C24" s="188" t="s">
        <v>1273</v>
      </c>
      <c r="D24" s="183" t="s">
        <v>288</v>
      </c>
      <c r="E24" s="184">
        <v>40</v>
      </c>
      <c r="F24" s="185">
        <f t="shared" si="0"/>
        <v>0</v>
      </c>
      <c r="G24" s="185">
        <f t="shared" si="1"/>
        <v>0</v>
      </c>
      <c r="H24" s="186"/>
      <c r="I24" s="185">
        <f t="shared" si="2"/>
        <v>0</v>
      </c>
      <c r="J24" s="186"/>
      <c r="K24" s="185">
        <f t="shared" si="3"/>
        <v>0</v>
      </c>
      <c r="L24" s="185">
        <v>15</v>
      </c>
      <c r="M24" s="187">
        <f t="shared" si="4"/>
        <v>0</v>
      </c>
      <c r="N24" s="159">
        <v>0.51870000000000005</v>
      </c>
      <c r="O24" s="159">
        <f t="shared" si="5"/>
        <v>20.75</v>
      </c>
      <c r="P24" s="159">
        <v>0</v>
      </c>
      <c r="Q24" s="159">
        <f t="shared" si="6"/>
        <v>0</v>
      </c>
      <c r="R24" s="159"/>
      <c r="S24" s="159" t="s">
        <v>223</v>
      </c>
      <c r="T24" s="159" t="s">
        <v>223</v>
      </c>
      <c r="U24" s="159">
        <v>2.0201799999999999</v>
      </c>
      <c r="V24" s="159">
        <f t="shared" si="7"/>
        <v>80.81</v>
      </c>
      <c r="W24" s="159"/>
      <c r="X24" s="159" t="s">
        <v>791</v>
      </c>
      <c r="Y24" s="150"/>
      <c r="Z24" s="150"/>
      <c r="AA24" s="150"/>
      <c r="AB24" s="150"/>
      <c r="AC24" s="150"/>
      <c r="AD24" s="150"/>
      <c r="AE24" s="150"/>
      <c r="AF24" s="150"/>
      <c r="AG24" s="150" t="s">
        <v>792</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0.399999999999999" outlineLevel="1" x14ac:dyDescent="0.25">
      <c r="A25" s="181">
        <v>14</v>
      </c>
      <c r="B25" s="182" t="s">
        <v>1272</v>
      </c>
      <c r="C25" s="188" t="s">
        <v>1274</v>
      </c>
      <c r="D25" s="183" t="s">
        <v>288</v>
      </c>
      <c r="E25" s="184">
        <v>2</v>
      </c>
      <c r="F25" s="185">
        <f t="shared" si="0"/>
        <v>0</v>
      </c>
      <c r="G25" s="185">
        <f t="shared" si="1"/>
        <v>0</v>
      </c>
      <c r="H25" s="186"/>
      <c r="I25" s="185">
        <f t="shared" si="2"/>
        <v>0</v>
      </c>
      <c r="J25" s="186"/>
      <c r="K25" s="185">
        <f t="shared" si="3"/>
        <v>0</v>
      </c>
      <c r="L25" s="185">
        <v>15</v>
      </c>
      <c r="M25" s="187">
        <f t="shared" si="4"/>
        <v>0</v>
      </c>
      <c r="N25" s="159">
        <v>0.51870000000000005</v>
      </c>
      <c r="O25" s="159">
        <f t="shared" si="5"/>
        <v>1.04</v>
      </c>
      <c r="P25" s="159">
        <v>0</v>
      </c>
      <c r="Q25" s="159">
        <f t="shared" si="6"/>
        <v>0</v>
      </c>
      <c r="R25" s="159"/>
      <c r="S25" s="159" t="s">
        <v>223</v>
      </c>
      <c r="T25" s="159" t="s">
        <v>223</v>
      </c>
      <c r="U25" s="159">
        <v>2.0201799999999999</v>
      </c>
      <c r="V25" s="159">
        <f t="shared" si="7"/>
        <v>4.04</v>
      </c>
      <c r="W25" s="159"/>
      <c r="X25" s="159" t="s">
        <v>791</v>
      </c>
      <c r="Y25" s="150"/>
      <c r="Z25" s="150"/>
      <c r="AA25" s="150"/>
      <c r="AB25" s="150"/>
      <c r="AC25" s="150"/>
      <c r="AD25" s="150"/>
      <c r="AE25" s="150"/>
      <c r="AF25" s="150"/>
      <c r="AG25" s="150" t="s">
        <v>792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1">
        <v>15</v>
      </c>
      <c r="B26" s="182" t="s">
        <v>1275</v>
      </c>
      <c r="C26" s="188" t="s">
        <v>1276</v>
      </c>
      <c r="D26" s="183" t="s">
        <v>357</v>
      </c>
      <c r="E26" s="184">
        <v>2</v>
      </c>
      <c r="F26" s="185">
        <f t="shared" si="0"/>
        <v>0</v>
      </c>
      <c r="G26" s="185">
        <f t="shared" si="1"/>
        <v>0</v>
      </c>
      <c r="H26" s="186"/>
      <c r="I26" s="185">
        <f t="shared" si="2"/>
        <v>0</v>
      </c>
      <c r="J26" s="186"/>
      <c r="K26" s="185">
        <f t="shared" si="3"/>
        <v>0</v>
      </c>
      <c r="L26" s="185">
        <v>15</v>
      </c>
      <c r="M26" s="187">
        <f t="shared" si="4"/>
        <v>0</v>
      </c>
      <c r="N26" s="159">
        <v>5.8529999999999999E-2</v>
      </c>
      <c r="O26" s="159">
        <f t="shared" si="5"/>
        <v>0.12</v>
      </c>
      <c r="P26" s="159">
        <v>0</v>
      </c>
      <c r="Q26" s="159">
        <f t="shared" si="6"/>
        <v>0</v>
      </c>
      <c r="R26" s="159"/>
      <c r="S26" s="159" t="s">
        <v>223</v>
      </c>
      <c r="T26" s="159" t="s">
        <v>223</v>
      </c>
      <c r="U26" s="159">
        <v>1.34239</v>
      </c>
      <c r="V26" s="159">
        <f t="shared" si="7"/>
        <v>2.68</v>
      </c>
      <c r="W26" s="159"/>
      <c r="X26" s="159" t="s">
        <v>791</v>
      </c>
      <c r="Y26" s="150"/>
      <c r="Z26" s="150"/>
      <c r="AA26" s="150"/>
      <c r="AB26" s="150"/>
      <c r="AC26" s="150"/>
      <c r="AD26" s="150"/>
      <c r="AE26" s="150"/>
      <c r="AF26" s="150"/>
      <c r="AG26" s="150" t="s">
        <v>792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0.399999999999999" outlineLevel="1" x14ac:dyDescent="0.25">
      <c r="A27" s="181">
        <v>16</v>
      </c>
      <c r="B27" s="182" t="s">
        <v>1277</v>
      </c>
      <c r="C27" s="188" t="s">
        <v>1278</v>
      </c>
      <c r="D27" s="183" t="s">
        <v>357</v>
      </c>
      <c r="E27" s="184">
        <v>1</v>
      </c>
      <c r="F27" s="185">
        <f t="shared" si="0"/>
        <v>0</v>
      </c>
      <c r="G27" s="185">
        <f t="shared" si="1"/>
        <v>0</v>
      </c>
      <c r="H27" s="186"/>
      <c r="I27" s="185">
        <f t="shared" si="2"/>
        <v>0</v>
      </c>
      <c r="J27" s="186"/>
      <c r="K27" s="185">
        <f t="shared" si="3"/>
        <v>0</v>
      </c>
      <c r="L27" s="185">
        <v>15</v>
      </c>
      <c r="M27" s="187">
        <f t="shared" si="4"/>
        <v>0</v>
      </c>
      <c r="N27" s="159">
        <v>0.22212000000000001</v>
      </c>
      <c r="O27" s="159">
        <f t="shared" si="5"/>
        <v>0.22</v>
      </c>
      <c r="P27" s="159">
        <v>0</v>
      </c>
      <c r="Q27" s="159">
        <f t="shared" si="6"/>
        <v>0</v>
      </c>
      <c r="R27" s="159"/>
      <c r="S27" s="159" t="s">
        <v>223</v>
      </c>
      <c r="T27" s="159" t="s">
        <v>223</v>
      </c>
      <c r="U27" s="159">
        <v>2.99099</v>
      </c>
      <c r="V27" s="159">
        <f t="shared" si="7"/>
        <v>2.99</v>
      </c>
      <c r="W27" s="159"/>
      <c r="X27" s="159" t="s">
        <v>791</v>
      </c>
      <c r="Y27" s="150"/>
      <c r="Z27" s="150"/>
      <c r="AA27" s="150"/>
      <c r="AB27" s="150"/>
      <c r="AC27" s="150"/>
      <c r="AD27" s="150"/>
      <c r="AE27" s="150"/>
      <c r="AF27" s="150"/>
      <c r="AG27" s="150" t="s">
        <v>792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1">
        <v>17</v>
      </c>
      <c r="B28" s="182" t="s">
        <v>1279</v>
      </c>
      <c r="C28" s="188" t="s">
        <v>1280</v>
      </c>
      <c r="D28" s="183" t="s">
        <v>288</v>
      </c>
      <c r="E28" s="184">
        <v>20</v>
      </c>
      <c r="F28" s="185">
        <f t="shared" si="0"/>
        <v>0</v>
      </c>
      <c r="G28" s="185">
        <f t="shared" si="1"/>
        <v>0</v>
      </c>
      <c r="H28" s="186"/>
      <c r="I28" s="185">
        <f t="shared" si="2"/>
        <v>0</v>
      </c>
      <c r="J28" s="186"/>
      <c r="K28" s="185">
        <f t="shared" si="3"/>
        <v>0</v>
      </c>
      <c r="L28" s="185">
        <v>15</v>
      </c>
      <c r="M28" s="187">
        <f t="shared" si="4"/>
        <v>0</v>
      </c>
      <c r="N28" s="159">
        <v>0</v>
      </c>
      <c r="O28" s="159">
        <f t="shared" si="5"/>
        <v>0</v>
      </c>
      <c r="P28" s="159">
        <v>0</v>
      </c>
      <c r="Q28" s="159">
        <f t="shared" si="6"/>
        <v>0</v>
      </c>
      <c r="R28" s="159" t="s">
        <v>343</v>
      </c>
      <c r="S28" s="159" t="s">
        <v>223</v>
      </c>
      <c r="T28" s="159" t="s">
        <v>223</v>
      </c>
      <c r="U28" s="159">
        <v>0</v>
      </c>
      <c r="V28" s="159">
        <f t="shared" si="7"/>
        <v>0</v>
      </c>
      <c r="W28" s="159"/>
      <c r="X28" s="159" t="s">
        <v>344</v>
      </c>
      <c r="Y28" s="150"/>
      <c r="Z28" s="150"/>
      <c r="AA28" s="150"/>
      <c r="AB28" s="150"/>
      <c r="AC28" s="150"/>
      <c r="AD28" s="150"/>
      <c r="AE28" s="150"/>
      <c r="AF28" s="150"/>
      <c r="AG28" s="150" t="s">
        <v>345</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1">
        <v>18</v>
      </c>
      <c r="B29" s="182" t="s">
        <v>1281</v>
      </c>
      <c r="C29" s="188" t="s">
        <v>1282</v>
      </c>
      <c r="D29" s="183" t="s">
        <v>288</v>
      </c>
      <c r="E29" s="184">
        <v>20</v>
      </c>
      <c r="F29" s="185">
        <f t="shared" si="0"/>
        <v>0</v>
      </c>
      <c r="G29" s="185">
        <f t="shared" si="1"/>
        <v>0</v>
      </c>
      <c r="H29" s="186"/>
      <c r="I29" s="185">
        <f t="shared" si="2"/>
        <v>0</v>
      </c>
      <c r="J29" s="186"/>
      <c r="K29" s="185">
        <f t="shared" si="3"/>
        <v>0</v>
      </c>
      <c r="L29" s="185">
        <v>15</v>
      </c>
      <c r="M29" s="187">
        <f t="shared" si="4"/>
        <v>0</v>
      </c>
      <c r="N29" s="159">
        <v>5.0000000000000002E-5</v>
      </c>
      <c r="O29" s="159">
        <f t="shared" si="5"/>
        <v>0</v>
      </c>
      <c r="P29" s="159">
        <v>0</v>
      </c>
      <c r="Q29" s="159">
        <f t="shared" si="6"/>
        <v>0</v>
      </c>
      <c r="R29" s="159" t="s">
        <v>343</v>
      </c>
      <c r="S29" s="159" t="s">
        <v>223</v>
      </c>
      <c r="T29" s="159" t="s">
        <v>223</v>
      </c>
      <c r="U29" s="159">
        <v>0</v>
      </c>
      <c r="V29" s="159">
        <f t="shared" si="7"/>
        <v>0</v>
      </c>
      <c r="W29" s="159"/>
      <c r="X29" s="159" t="s">
        <v>344</v>
      </c>
      <c r="Y29" s="150"/>
      <c r="Z29" s="150"/>
      <c r="AA29" s="150"/>
      <c r="AB29" s="150"/>
      <c r="AC29" s="150"/>
      <c r="AD29" s="150"/>
      <c r="AE29" s="150"/>
      <c r="AF29" s="150"/>
      <c r="AG29" s="150" t="s">
        <v>345</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5">
      <c r="A30" s="161" t="s">
        <v>218</v>
      </c>
      <c r="B30" s="162" t="s">
        <v>153</v>
      </c>
      <c r="C30" s="176" t="s">
        <v>154</v>
      </c>
      <c r="D30" s="163"/>
      <c r="E30" s="164"/>
      <c r="F30" s="165"/>
      <c r="G30" s="165">
        <f>SUMIF(AG31:AG42,"&lt;&gt;NOR",G31:G42)</f>
        <v>0</v>
      </c>
      <c r="H30" s="165"/>
      <c r="I30" s="165">
        <f>SUM(I31:I42)</f>
        <v>0</v>
      </c>
      <c r="J30" s="165"/>
      <c r="K30" s="165">
        <f>SUM(K31:K42)</f>
        <v>0</v>
      </c>
      <c r="L30" s="165"/>
      <c r="M30" s="166">
        <f>SUM(M31:M42)</f>
        <v>0</v>
      </c>
      <c r="N30" s="160"/>
      <c r="O30" s="160">
        <f>SUM(O31:O42)</f>
        <v>13.23</v>
      </c>
      <c r="P30" s="160"/>
      <c r="Q30" s="160">
        <f>SUM(Q31:Q42)</f>
        <v>0</v>
      </c>
      <c r="R30" s="160"/>
      <c r="S30" s="160"/>
      <c r="T30" s="160"/>
      <c r="U30" s="160"/>
      <c r="V30" s="160">
        <f>SUM(V31:V42)</f>
        <v>150.36000000000001</v>
      </c>
      <c r="W30" s="160"/>
      <c r="X30" s="160"/>
      <c r="AG30" t="s">
        <v>219</v>
      </c>
    </row>
    <row r="31" spans="1:60" outlineLevel="1" x14ac:dyDescent="0.25">
      <c r="A31" s="181">
        <v>19</v>
      </c>
      <c r="B31" s="182" t="s">
        <v>1283</v>
      </c>
      <c r="C31" s="188" t="s">
        <v>1284</v>
      </c>
      <c r="D31" s="183" t="s">
        <v>288</v>
      </c>
      <c r="E31" s="184">
        <v>22</v>
      </c>
      <c r="F31" s="185">
        <f t="shared" ref="F31:F42" si="8">H31+J31</f>
        <v>0</v>
      </c>
      <c r="G31" s="185">
        <f t="shared" ref="G31:G42" si="9">ROUND(E31*F31,2)</f>
        <v>0</v>
      </c>
      <c r="H31" s="186"/>
      <c r="I31" s="185">
        <f t="shared" ref="I31:I42" si="10">ROUND(E31*H31,2)</f>
        <v>0</v>
      </c>
      <c r="J31" s="186"/>
      <c r="K31" s="185">
        <f t="shared" ref="K31:K42" si="11">ROUND(E31*J31,2)</f>
        <v>0</v>
      </c>
      <c r="L31" s="185">
        <v>15</v>
      </c>
      <c r="M31" s="187">
        <f t="shared" ref="M31:M42" si="12">G31*(1+L31/100)</f>
        <v>0</v>
      </c>
      <c r="N31" s="159">
        <v>3.8000000000000002E-4</v>
      </c>
      <c r="O31" s="159">
        <f t="shared" ref="O31:O42" si="13">ROUND(E31*N31,2)</f>
        <v>0.01</v>
      </c>
      <c r="P31" s="159">
        <v>0</v>
      </c>
      <c r="Q31" s="159">
        <f t="shared" ref="Q31:Q42" si="14">ROUND(E31*P31,2)</f>
        <v>0</v>
      </c>
      <c r="R31" s="159"/>
      <c r="S31" s="159" t="s">
        <v>223</v>
      </c>
      <c r="T31" s="159" t="s">
        <v>223</v>
      </c>
      <c r="U31" s="159">
        <v>0.32</v>
      </c>
      <c r="V31" s="159">
        <f t="shared" ref="V31:V42" si="15">ROUND(E31*U31,2)</f>
        <v>7.04</v>
      </c>
      <c r="W31" s="159"/>
      <c r="X31" s="159" t="s">
        <v>268</v>
      </c>
      <c r="Y31" s="150"/>
      <c r="Z31" s="150"/>
      <c r="AA31" s="150"/>
      <c r="AB31" s="150"/>
      <c r="AC31" s="150"/>
      <c r="AD31" s="150"/>
      <c r="AE31" s="150"/>
      <c r="AF31" s="150"/>
      <c r="AG31" s="150" t="s">
        <v>332</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1">
        <v>20</v>
      </c>
      <c r="B32" s="182" t="s">
        <v>1285</v>
      </c>
      <c r="C32" s="188" t="s">
        <v>1286</v>
      </c>
      <c r="D32" s="183" t="s">
        <v>288</v>
      </c>
      <c r="E32" s="184">
        <v>18</v>
      </c>
      <c r="F32" s="185">
        <f t="shared" si="8"/>
        <v>0</v>
      </c>
      <c r="G32" s="185">
        <f t="shared" si="9"/>
        <v>0</v>
      </c>
      <c r="H32" s="186"/>
      <c r="I32" s="185">
        <f t="shared" si="10"/>
        <v>0</v>
      </c>
      <c r="J32" s="186"/>
      <c r="K32" s="185">
        <f t="shared" si="11"/>
        <v>0</v>
      </c>
      <c r="L32" s="185">
        <v>15</v>
      </c>
      <c r="M32" s="187">
        <f t="shared" si="12"/>
        <v>0</v>
      </c>
      <c r="N32" s="159">
        <v>4.6999999999999999E-4</v>
      </c>
      <c r="O32" s="159">
        <f t="shared" si="13"/>
        <v>0.01</v>
      </c>
      <c r="P32" s="159">
        <v>0</v>
      </c>
      <c r="Q32" s="159">
        <f t="shared" si="14"/>
        <v>0</v>
      </c>
      <c r="R32" s="159"/>
      <c r="S32" s="159" t="s">
        <v>223</v>
      </c>
      <c r="T32" s="159" t="s">
        <v>223</v>
      </c>
      <c r="U32" s="159">
        <v>0.35899999999999999</v>
      </c>
      <c r="V32" s="159">
        <f t="shared" si="15"/>
        <v>6.46</v>
      </c>
      <c r="W32" s="159"/>
      <c r="X32" s="159" t="s">
        <v>268</v>
      </c>
      <c r="Y32" s="150"/>
      <c r="Z32" s="150"/>
      <c r="AA32" s="150"/>
      <c r="AB32" s="150"/>
      <c r="AC32" s="150"/>
      <c r="AD32" s="150"/>
      <c r="AE32" s="150"/>
      <c r="AF32" s="150"/>
      <c r="AG32" s="150" t="s">
        <v>332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1">
        <v>21</v>
      </c>
      <c r="B33" s="182" t="s">
        <v>1287</v>
      </c>
      <c r="C33" s="188" t="s">
        <v>1288</v>
      </c>
      <c r="D33" s="183" t="s">
        <v>288</v>
      </c>
      <c r="E33" s="184">
        <v>5</v>
      </c>
      <c r="F33" s="185">
        <f t="shared" si="8"/>
        <v>0</v>
      </c>
      <c r="G33" s="185">
        <f t="shared" si="9"/>
        <v>0</v>
      </c>
      <c r="H33" s="186"/>
      <c r="I33" s="185">
        <f t="shared" si="10"/>
        <v>0</v>
      </c>
      <c r="J33" s="186"/>
      <c r="K33" s="185">
        <f t="shared" si="11"/>
        <v>0</v>
      </c>
      <c r="L33" s="185">
        <v>15</v>
      </c>
      <c r="M33" s="187">
        <f t="shared" si="12"/>
        <v>0</v>
      </c>
      <c r="N33" s="159">
        <v>1.5200000000000001E-3</v>
      </c>
      <c r="O33" s="159">
        <f t="shared" si="13"/>
        <v>0.01</v>
      </c>
      <c r="P33" s="159">
        <v>0</v>
      </c>
      <c r="Q33" s="159">
        <f t="shared" si="14"/>
        <v>0</v>
      </c>
      <c r="R33" s="159"/>
      <c r="S33" s="159" t="s">
        <v>223</v>
      </c>
      <c r="T33" s="159" t="s">
        <v>223</v>
      </c>
      <c r="U33" s="159">
        <v>1.173</v>
      </c>
      <c r="V33" s="159">
        <f t="shared" si="15"/>
        <v>5.87</v>
      </c>
      <c r="W33" s="159"/>
      <c r="X33" s="159" t="s">
        <v>268</v>
      </c>
      <c r="Y33" s="150"/>
      <c r="Z33" s="150"/>
      <c r="AA33" s="150"/>
      <c r="AB33" s="150"/>
      <c r="AC33" s="150"/>
      <c r="AD33" s="150"/>
      <c r="AE33" s="150"/>
      <c r="AF33" s="150"/>
      <c r="AG33" s="150" t="s">
        <v>332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1">
        <v>22</v>
      </c>
      <c r="B34" s="182" t="s">
        <v>1289</v>
      </c>
      <c r="C34" s="188" t="s">
        <v>1290</v>
      </c>
      <c r="D34" s="183" t="s">
        <v>288</v>
      </c>
      <c r="E34" s="184">
        <v>4</v>
      </c>
      <c r="F34" s="185">
        <f t="shared" si="8"/>
        <v>0</v>
      </c>
      <c r="G34" s="185">
        <f t="shared" si="9"/>
        <v>0</v>
      </c>
      <c r="H34" s="186"/>
      <c r="I34" s="185">
        <f t="shared" si="10"/>
        <v>0</v>
      </c>
      <c r="J34" s="186"/>
      <c r="K34" s="185">
        <f t="shared" si="11"/>
        <v>0</v>
      </c>
      <c r="L34" s="185">
        <v>15</v>
      </c>
      <c r="M34" s="187">
        <f t="shared" si="12"/>
        <v>0</v>
      </c>
      <c r="N34" s="159">
        <v>7.7999999999999999E-4</v>
      </c>
      <c r="O34" s="159">
        <f t="shared" si="13"/>
        <v>0</v>
      </c>
      <c r="P34" s="159">
        <v>0</v>
      </c>
      <c r="Q34" s="159">
        <f t="shared" si="14"/>
        <v>0</v>
      </c>
      <c r="R34" s="159"/>
      <c r="S34" s="159" t="s">
        <v>223</v>
      </c>
      <c r="T34" s="159" t="s">
        <v>223</v>
      </c>
      <c r="U34" s="159">
        <v>0.81899999999999995</v>
      </c>
      <c r="V34" s="159">
        <f t="shared" si="15"/>
        <v>3.28</v>
      </c>
      <c r="W34" s="159"/>
      <c r="X34" s="159" t="s">
        <v>268</v>
      </c>
      <c r="Y34" s="150"/>
      <c r="Z34" s="150"/>
      <c r="AA34" s="150"/>
      <c r="AB34" s="150"/>
      <c r="AC34" s="150"/>
      <c r="AD34" s="150"/>
      <c r="AE34" s="150"/>
      <c r="AF34" s="150"/>
      <c r="AG34" s="150" t="s">
        <v>332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1">
        <v>23</v>
      </c>
      <c r="B35" s="182" t="s">
        <v>392</v>
      </c>
      <c r="C35" s="188" t="s">
        <v>1291</v>
      </c>
      <c r="D35" s="183" t="s">
        <v>288</v>
      </c>
      <c r="E35" s="184">
        <v>7</v>
      </c>
      <c r="F35" s="185">
        <f t="shared" si="8"/>
        <v>0</v>
      </c>
      <c r="G35" s="185">
        <f t="shared" si="9"/>
        <v>0</v>
      </c>
      <c r="H35" s="186"/>
      <c r="I35" s="185">
        <f t="shared" si="10"/>
        <v>0</v>
      </c>
      <c r="J35" s="186"/>
      <c r="K35" s="185">
        <f t="shared" si="11"/>
        <v>0</v>
      </c>
      <c r="L35" s="185">
        <v>15</v>
      </c>
      <c r="M35" s="187">
        <f t="shared" si="12"/>
        <v>0</v>
      </c>
      <c r="N35" s="159">
        <v>1.31E-3</v>
      </c>
      <c r="O35" s="159">
        <f t="shared" si="13"/>
        <v>0.01</v>
      </c>
      <c r="P35" s="159">
        <v>0</v>
      </c>
      <c r="Q35" s="159">
        <f t="shared" si="14"/>
        <v>0</v>
      </c>
      <c r="R35" s="159"/>
      <c r="S35" s="159" t="s">
        <v>223</v>
      </c>
      <c r="T35" s="159" t="s">
        <v>223</v>
      </c>
      <c r="U35" s="159">
        <v>0.79700000000000004</v>
      </c>
      <c r="V35" s="159">
        <f t="shared" si="15"/>
        <v>5.58</v>
      </c>
      <c r="W35" s="159"/>
      <c r="X35" s="159" t="s">
        <v>268</v>
      </c>
      <c r="Y35" s="150"/>
      <c r="Z35" s="150"/>
      <c r="AA35" s="150"/>
      <c r="AB35" s="150"/>
      <c r="AC35" s="150"/>
      <c r="AD35" s="150"/>
      <c r="AE35" s="150"/>
      <c r="AF35" s="150"/>
      <c r="AG35" s="150" t="s">
        <v>332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1">
        <v>24</v>
      </c>
      <c r="B36" s="182" t="s">
        <v>1292</v>
      </c>
      <c r="C36" s="188" t="s">
        <v>1293</v>
      </c>
      <c r="D36" s="183" t="s">
        <v>288</v>
      </c>
      <c r="E36" s="184">
        <v>10</v>
      </c>
      <c r="F36" s="185">
        <f t="shared" si="8"/>
        <v>0</v>
      </c>
      <c r="G36" s="185">
        <f t="shared" si="9"/>
        <v>0</v>
      </c>
      <c r="H36" s="186"/>
      <c r="I36" s="185">
        <f t="shared" si="10"/>
        <v>0</v>
      </c>
      <c r="J36" s="186"/>
      <c r="K36" s="185">
        <f t="shared" si="11"/>
        <v>0</v>
      </c>
      <c r="L36" s="185">
        <v>15</v>
      </c>
      <c r="M36" s="187">
        <f t="shared" si="12"/>
        <v>0</v>
      </c>
      <c r="N36" s="159">
        <v>1.6100000000000001E-3</v>
      </c>
      <c r="O36" s="159">
        <f t="shared" si="13"/>
        <v>0.02</v>
      </c>
      <c r="P36" s="159">
        <v>0</v>
      </c>
      <c r="Q36" s="159">
        <f t="shared" si="14"/>
        <v>0</v>
      </c>
      <c r="R36" s="159"/>
      <c r="S36" s="159" t="s">
        <v>223</v>
      </c>
      <c r="T36" s="159" t="s">
        <v>223</v>
      </c>
      <c r="U36" s="159">
        <v>0.73899999999999999</v>
      </c>
      <c r="V36" s="159">
        <f t="shared" si="15"/>
        <v>7.39</v>
      </c>
      <c r="W36" s="159"/>
      <c r="X36" s="159" t="s">
        <v>268</v>
      </c>
      <c r="Y36" s="150"/>
      <c r="Z36" s="150"/>
      <c r="AA36" s="150"/>
      <c r="AB36" s="150"/>
      <c r="AC36" s="150"/>
      <c r="AD36" s="150"/>
      <c r="AE36" s="150"/>
      <c r="AF36" s="150"/>
      <c r="AG36" s="150" t="s">
        <v>332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81">
        <v>25</v>
      </c>
      <c r="B37" s="182" t="s">
        <v>1294</v>
      </c>
      <c r="C37" s="188" t="s">
        <v>1295</v>
      </c>
      <c r="D37" s="183" t="s">
        <v>357</v>
      </c>
      <c r="E37" s="184">
        <v>3</v>
      </c>
      <c r="F37" s="185">
        <f t="shared" si="8"/>
        <v>0</v>
      </c>
      <c r="G37" s="185">
        <f t="shared" si="9"/>
        <v>0</v>
      </c>
      <c r="H37" s="186"/>
      <c r="I37" s="185">
        <f t="shared" si="10"/>
        <v>0</v>
      </c>
      <c r="J37" s="186"/>
      <c r="K37" s="185">
        <f t="shared" si="11"/>
        <v>0</v>
      </c>
      <c r="L37" s="185">
        <v>15</v>
      </c>
      <c r="M37" s="187">
        <f t="shared" si="12"/>
        <v>0</v>
      </c>
      <c r="N37" s="159">
        <v>8.3799999999999999E-2</v>
      </c>
      <c r="O37" s="159">
        <f t="shared" si="13"/>
        <v>0.25</v>
      </c>
      <c r="P37" s="159">
        <v>0</v>
      </c>
      <c r="Q37" s="159">
        <f t="shared" si="14"/>
        <v>0</v>
      </c>
      <c r="R37" s="159"/>
      <c r="S37" s="159" t="s">
        <v>223</v>
      </c>
      <c r="T37" s="159" t="s">
        <v>223</v>
      </c>
      <c r="U37" s="159">
        <v>0.5</v>
      </c>
      <c r="V37" s="159">
        <f t="shared" si="15"/>
        <v>1.5</v>
      </c>
      <c r="W37" s="159"/>
      <c r="X37" s="159" t="s">
        <v>268</v>
      </c>
      <c r="Y37" s="150"/>
      <c r="Z37" s="150"/>
      <c r="AA37" s="150"/>
      <c r="AB37" s="150"/>
      <c r="AC37" s="150"/>
      <c r="AD37" s="150"/>
      <c r="AE37" s="150"/>
      <c r="AF37" s="150"/>
      <c r="AG37" s="150" t="s">
        <v>332</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81">
        <v>26</v>
      </c>
      <c r="B38" s="182" t="s">
        <v>1296</v>
      </c>
      <c r="C38" s="188" t="s">
        <v>1297</v>
      </c>
      <c r="D38" s="183" t="s">
        <v>288</v>
      </c>
      <c r="E38" s="184">
        <v>150</v>
      </c>
      <c r="F38" s="185">
        <f t="shared" si="8"/>
        <v>0</v>
      </c>
      <c r="G38" s="185">
        <f t="shared" si="9"/>
        <v>0</v>
      </c>
      <c r="H38" s="186"/>
      <c r="I38" s="185">
        <f t="shared" si="10"/>
        <v>0</v>
      </c>
      <c r="J38" s="186"/>
      <c r="K38" s="185">
        <f t="shared" si="11"/>
        <v>0</v>
      </c>
      <c r="L38" s="185">
        <v>15</v>
      </c>
      <c r="M38" s="187">
        <f t="shared" si="12"/>
        <v>0</v>
      </c>
      <c r="N38" s="159">
        <v>0</v>
      </c>
      <c r="O38" s="159">
        <f t="shared" si="13"/>
        <v>0</v>
      </c>
      <c r="P38" s="159">
        <v>0</v>
      </c>
      <c r="Q38" s="159">
        <f t="shared" si="14"/>
        <v>0</v>
      </c>
      <c r="R38" s="159"/>
      <c r="S38" s="159" t="s">
        <v>223</v>
      </c>
      <c r="T38" s="159" t="s">
        <v>223</v>
      </c>
      <c r="U38" s="159">
        <v>5.8999999999999997E-2</v>
      </c>
      <c r="V38" s="159">
        <f t="shared" si="15"/>
        <v>8.85</v>
      </c>
      <c r="W38" s="159"/>
      <c r="X38" s="159" t="s">
        <v>268</v>
      </c>
      <c r="Y38" s="150"/>
      <c r="Z38" s="150"/>
      <c r="AA38" s="150"/>
      <c r="AB38" s="150"/>
      <c r="AC38" s="150"/>
      <c r="AD38" s="150"/>
      <c r="AE38" s="150"/>
      <c r="AF38" s="150"/>
      <c r="AG38" s="150" t="s">
        <v>332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81">
        <v>27</v>
      </c>
      <c r="B39" s="182" t="s">
        <v>1298</v>
      </c>
      <c r="C39" s="188" t="s">
        <v>1299</v>
      </c>
      <c r="D39" s="183" t="s">
        <v>342</v>
      </c>
      <c r="E39" s="184">
        <v>1</v>
      </c>
      <c r="F39" s="185">
        <f t="shared" si="8"/>
        <v>0</v>
      </c>
      <c r="G39" s="185">
        <f t="shared" si="9"/>
        <v>0</v>
      </c>
      <c r="H39" s="186"/>
      <c r="I39" s="185">
        <f t="shared" si="10"/>
        <v>0</v>
      </c>
      <c r="J39" s="186"/>
      <c r="K39" s="185">
        <f t="shared" si="11"/>
        <v>0</v>
      </c>
      <c r="L39" s="185">
        <v>15</v>
      </c>
      <c r="M39" s="187">
        <f t="shared" si="12"/>
        <v>0</v>
      </c>
      <c r="N39" s="159">
        <v>0</v>
      </c>
      <c r="O39" s="159">
        <f t="shared" si="13"/>
        <v>0</v>
      </c>
      <c r="P39" s="159">
        <v>0</v>
      </c>
      <c r="Q39" s="159">
        <f t="shared" si="14"/>
        <v>0</v>
      </c>
      <c r="R39" s="159"/>
      <c r="S39" s="159" t="s">
        <v>223</v>
      </c>
      <c r="T39" s="159" t="s">
        <v>223</v>
      </c>
      <c r="U39" s="159">
        <v>1.5229999999999999</v>
      </c>
      <c r="V39" s="159">
        <f t="shared" si="15"/>
        <v>1.52</v>
      </c>
      <c r="W39" s="159"/>
      <c r="X39" s="159" t="s">
        <v>268</v>
      </c>
      <c r="Y39" s="150"/>
      <c r="Z39" s="150"/>
      <c r="AA39" s="150"/>
      <c r="AB39" s="150"/>
      <c r="AC39" s="150"/>
      <c r="AD39" s="150"/>
      <c r="AE39" s="150"/>
      <c r="AF39" s="150"/>
      <c r="AG39" s="150" t="s">
        <v>332</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0.399999999999999" outlineLevel="1" x14ac:dyDescent="0.25">
      <c r="A40" s="181">
        <v>28</v>
      </c>
      <c r="B40" s="182" t="s">
        <v>1300</v>
      </c>
      <c r="C40" s="188" t="s">
        <v>1301</v>
      </c>
      <c r="D40" s="183" t="s">
        <v>288</v>
      </c>
      <c r="E40" s="184">
        <v>8</v>
      </c>
      <c r="F40" s="185">
        <f t="shared" si="8"/>
        <v>0</v>
      </c>
      <c r="G40" s="185">
        <f t="shared" si="9"/>
        <v>0</v>
      </c>
      <c r="H40" s="186"/>
      <c r="I40" s="185">
        <f t="shared" si="10"/>
        <v>0</v>
      </c>
      <c r="J40" s="186"/>
      <c r="K40" s="185">
        <f t="shared" si="11"/>
        <v>0</v>
      </c>
      <c r="L40" s="185">
        <v>15</v>
      </c>
      <c r="M40" s="187">
        <f t="shared" si="12"/>
        <v>0</v>
      </c>
      <c r="N40" s="159">
        <v>0.21664</v>
      </c>
      <c r="O40" s="159">
        <f t="shared" si="13"/>
        <v>1.73</v>
      </c>
      <c r="P40" s="159">
        <v>0</v>
      </c>
      <c r="Q40" s="159">
        <f t="shared" si="14"/>
        <v>0</v>
      </c>
      <c r="R40" s="159"/>
      <c r="S40" s="159" t="s">
        <v>223</v>
      </c>
      <c r="T40" s="159" t="s">
        <v>223</v>
      </c>
      <c r="U40" s="159">
        <v>1.89974</v>
      </c>
      <c r="V40" s="159">
        <f t="shared" si="15"/>
        <v>15.2</v>
      </c>
      <c r="W40" s="159"/>
      <c r="X40" s="159" t="s">
        <v>791</v>
      </c>
      <c r="Y40" s="150"/>
      <c r="Z40" s="150"/>
      <c r="AA40" s="150"/>
      <c r="AB40" s="150"/>
      <c r="AC40" s="150"/>
      <c r="AD40" s="150"/>
      <c r="AE40" s="150"/>
      <c r="AF40" s="150"/>
      <c r="AG40" s="150" t="s">
        <v>792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0.399999999999999" outlineLevel="1" x14ac:dyDescent="0.25">
      <c r="A41" s="181">
        <v>29</v>
      </c>
      <c r="B41" s="182" t="s">
        <v>1302</v>
      </c>
      <c r="C41" s="188" t="s">
        <v>1303</v>
      </c>
      <c r="D41" s="183" t="s">
        <v>288</v>
      </c>
      <c r="E41" s="184">
        <v>30</v>
      </c>
      <c r="F41" s="185">
        <f t="shared" si="8"/>
        <v>0</v>
      </c>
      <c r="G41" s="185">
        <f t="shared" si="9"/>
        <v>0</v>
      </c>
      <c r="H41" s="186"/>
      <c r="I41" s="185">
        <f t="shared" si="10"/>
        <v>0</v>
      </c>
      <c r="J41" s="186"/>
      <c r="K41" s="185">
        <f t="shared" si="11"/>
        <v>0</v>
      </c>
      <c r="L41" s="185">
        <v>15</v>
      </c>
      <c r="M41" s="187">
        <f t="shared" si="12"/>
        <v>0</v>
      </c>
      <c r="N41" s="159">
        <v>0.21706</v>
      </c>
      <c r="O41" s="159">
        <f t="shared" si="13"/>
        <v>6.51</v>
      </c>
      <c r="P41" s="159">
        <v>0</v>
      </c>
      <c r="Q41" s="159">
        <f t="shared" si="14"/>
        <v>0</v>
      </c>
      <c r="R41" s="159"/>
      <c r="S41" s="159" t="s">
        <v>223</v>
      </c>
      <c r="T41" s="159" t="s">
        <v>223</v>
      </c>
      <c r="U41" s="159">
        <v>1.90038</v>
      </c>
      <c r="V41" s="159">
        <f t="shared" si="15"/>
        <v>57.01</v>
      </c>
      <c r="W41" s="159"/>
      <c r="X41" s="159" t="s">
        <v>791</v>
      </c>
      <c r="Y41" s="150"/>
      <c r="Z41" s="150"/>
      <c r="AA41" s="150"/>
      <c r="AB41" s="150"/>
      <c r="AC41" s="150"/>
      <c r="AD41" s="150"/>
      <c r="AE41" s="150"/>
      <c r="AF41" s="150"/>
      <c r="AG41" s="150" t="s">
        <v>792</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0.399999999999999" outlineLevel="1" x14ac:dyDescent="0.25">
      <c r="A42" s="181">
        <v>30</v>
      </c>
      <c r="B42" s="182" t="s">
        <v>1304</v>
      </c>
      <c r="C42" s="188" t="s">
        <v>1305</v>
      </c>
      <c r="D42" s="183" t="s">
        <v>288</v>
      </c>
      <c r="E42" s="184">
        <v>13</v>
      </c>
      <c r="F42" s="185">
        <f t="shared" si="8"/>
        <v>0</v>
      </c>
      <c r="G42" s="185">
        <f t="shared" si="9"/>
        <v>0</v>
      </c>
      <c r="H42" s="186"/>
      <c r="I42" s="185">
        <f t="shared" si="10"/>
        <v>0</v>
      </c>
      <c r="J42" s="186"/>
      <c r="K42" s="185">
        <f t="shared" si="11"/>
        <v>0</v>
      </c>
      <c r="L42" s="185">
        <v>15</v>
      </c>
      <c r="M42" s="187">
        <f t="shared" si="12"/>
        <v>0</v>
      </c>
      <c r="N42" s="159">
        <v>0.35976000000000002</v>
      </c>
      <c r="O42" s="159">
        <f t="shared" si="13"/>
        <v>4.68</v>
      </c>
      <c r="P42" s="159">
        <v>0</v>
      </c>
      <c r="Q42" s="159">
        <f t="shared" si="14"/>
        <v>0</v>
      </c>
      <c r="R42" s="159"/>
      <c r="S42" s="159" t="s">
        <v>223</v>
      </c>
      <c r="T42" s="159" t="s">
        <v>223</v>
      </c>
      <c r="U42" s="159">
        <v>2.3588300000000002</v>
      </c>
      <c r="V42" s="159">
        <f t="shared" si="15"/>
        <v>30.66</v>
      </c>
      <c r="W42" s="159"/>
      <c r="X42" s="159" t="s">
        <v>791</v>
      </c>
      <c r="Y42" s="150"/>
      <c r="Z42" s="150"/>
      <c r="AA42" s="150"/>
      <c r="AB42" s="150"/>
      <c r="AC42" s="150"/>
      <c r="AD42" s="150"/>
      <c r="AE42" s="150"/>
      <c r="AF42" s="150"/>
      <c r="AG42" s="150" t="s">
        <v>792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5">
      <c r="A43" s="161" t="s">
        <v>218</v>
      </c>
      <c r="B43" s="162" t="s">
        <v>155</v>
      </c>
      <c r="C43" s="176" t="s">
        <v>156</v>
      </c>
      <c r="D43" s="163"/>
      <c r="E43" s="164"/>
      <c r="F43" s="165"/>
      <c r="G43" s="165">
        <f>SUMIF(AG44:AG71,"&lt;&gt;NOR",G44:G71)</f>
        <v>0</v>
      </c>
      <c r="H43" s="165"/>
      <c r="I43" s="165">
        <f>SUM(I44:I71)</f>
        <v>0</v>
      </c>
      <c r="J43" s="165"/>
      <c r="K43" s="165">
        <f>SUM(K44:K71)</f>
        <v>0</v>
      </c>
      <c r="L43" s="165"/>
      <c r="M43" s="166">
        <f>SUM(M44:M71)</f>
        <v>0</v>
      </c>
      <c r="N43" s="160"/>
      <c r="O43" s="160">
        <f>SUM(O44:O71)</f>
        <v>0.44000000000000006</v>
      </c>
      <c r="P43" s="160"/>
      <c r="Q43" s="160">
        <f>SUM(Q44:Q71)</f>
        <v>0</v>
      </c>
      <c r="R43" s="160"/>
      <c r="S43" s="160"/>
      <c r="T43" s="160"/>
      <c r="U43" s="160"/>
      <c r="V43" s="160">
        <f>SUM(V44:V71)</f>
        <v>217.61000000000004</v>
      </c>
      <c r="W43" s="160"/>
      <c r="X43" s="160"/>
      <c r="AG43" t="s">
        <v>219</v>
      </c>
    </row>
    <row r="44" spans="1:60" outlineLevel="1" x14ac:dyDescent="0.25">
      <c r="A44" s="181">
        <v>31</v>
      </c>
      <c r="B44" s="182" t="s">
        <v>1306</v>
      </c>
      <c r="C44" s="188" t="s">
        <v>1307</v>
      </c>
      <c r="D44" s="183" t="s">
        <v>288</v>
      </c>
      <c r="E44" s="184">
        <v>140</v>
      </c>
      <c r="F44" s="185">
        <f t="shared" ref="F44:F71" si="16">H44+J44</f>
        <v>0</v>
      </c>
      <c r="G44" s="185">
        <f t="shared" ref="G44:G71" si="17">ROUND(E44*F44,2)</f>
        <v>0</v>
      </c>
      <c r="H44" s="186"/>
      <c r="I44" s="185">
        <f t="shared" ref="I44:I71" si="18">ROUND(E44*H44,2)</f>
        <v>0</v>
      </c>
      <c r="J44" s="186"/>
      <c r="K44" s="185">
        <f t="shared" ref="K44:K71" si="19">ROUND(E44*J44,2)</f>
        <v>0</v>
      </c>
      <c r="L44" s="185">
        <v>15</v>
      </c>
      <c r="M44" s="187">
        <f t="shared" ref="M44:M71" si="20">G44*(1+L44/100)</f>
        <v>0</v>
      </c>
      <c r="N44" s="159">
        <v>4.6000000000000001E-4</v>
      </c>
      <c r="O44" s="159">
        <f t="shared" ref="O44:O71" si="21">ROUND(E44*N44,2)</f>
        <v>0.06</v>
      </c>
      <c r="P44" s="159">
        <v>0</v>
      </c>
      <c r="Q44" s="159">
        <f t="shared" ref="Q44:Q71" si="22">ROUND(E44*P44,2)</f>
        <v>0</v>
      </c>
      <c r="R44" s="159"/>
      <c r="S44" s="159" t="s">
        <v>223</v>
      </c>
      <c r="T44" s="159" t="s">
        <v>223</v>
      </c>
      <c r="U44" s="159">
        <v>0.52200000000000002</v>
      </c>
      <c r="V44" s="159">
        <f t="shared" ref="V44:V71" si="23">ROUND(E44*U44,2)</f>
        <v>73.08</v>
      </c>
      <c r="W44" s="159"/>
      <c r="X44" s="159" t="s">
        <v>268</v>
      </c>
      <c r="Y44" s="150"/>
      <c r="Z44" s="150"/>
      <c r="AA44" s="150"/>
      <c r="AB44" s="150"/>
      <c r="AC44" s="150"/>
      <c r="AD44" s="150"/>
      <c r="AE44" s="150"/>
      <c r="AF44" s="150"/>
      <c r="AG44" s="150" t="s">
        <v>332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81">
        <v>32</v>
      </c>
      <c r="B45" s="182" t="s">
        <v>1308</v>
      </c>
      <c r="C45" s="188" t="s">
        <v>1309</v>
      </c>
      <c r="D45" s="183" t="s">
        <v>288</v>
      </c>
      <c r="E45" s="184">
        <v>80</v>
      </c>
      <c r="F45" s="185">
        <f t="shared" si="16"/>
        <v>0</v>
      </c>
      <c r="G45" s="185">
        <f t="shared" si="17"/>
        <v>0</v>
      </c>
      <c r="H45" s="186"/>
      <c r="I45" s="185">
        <f t="shared" si="18"/>
        <v>0</v>
      </c>
      <c r="J45" s="186"/>
      <c r="K45" s="185">
        <f t="shared" si="19"/>
        <v>0</v>
      </c>
      <c r="L45" s="185">
        <v>15</v>
      </c>
      <c r="M45" s="187">
        <f t="shared" si="20"/>
        <v>0</v>
      </c>
      <c r="N45" s="159">
        <v>5.8E-4</v>
      </c>
      <c r="O45" s="159">
        <f t="shared" si="21"/>
        <v>0.05</v>
      </c>
      <c r="P45" s="159">
        <v>0</v>
      </c>
      <c r="Q45" s="159">
        <f t="shared" si="22"/>
        <v>0</v>
      </c>
      <c r="R45" s="159"/>
      <c r="S45" s="159" t="s">
        <v>223</v>
      </c>
      <c r="T45" s="159" t="s">
        <v>223</v>
      </c>
      <c r="U45" s="159">
        <v>0.6159</v>
      </c>
      <c r="V45" s="159">
        <f t="shared" si="23"/>
        <v>49.27</v>
      </c>
      <c r="W45" s="159"/>
      <c r="X45" s="159" t="s">
        <v>268</v>
      </c>
      <c r="Y45" s="150"/>
      <c r="Z45" s="150"/>
      <c r="AA45" s="150"/>
      <c r="AB45" s="150"/>
      <c r="AC45" s="150"/>
      <c r="AD45" s="150"/>
      <c r="AE45" s="150"/>
      <c r="AF45" s="150"/>
      <c r="AG45" s="150" t="s">
        <v>332</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81">
        <v>33</v>
      </c>
      <c r="B46" s="182" t="s">
        <v>1310</v>
      </c>
      <c r="C46" s="188" t="s">
        <v>1311</v>
      </c>
      <c r="D46" s="183" t="s">
        <v>288</v>
      </c>
      <c r="E46" s="184">
        <v>50</v>
      </c>
      <c r="F46" s="185">
        <f t="shared" si="16"/>
        <v>0</v>
      </c>
      <c r="G46" s="185">
        <f t="shared" si="17"/>
        <v>0</v>
      </c>
      <c r="H46" s="186"/>
      <c r="I46" s="185">
        <f t="shared" si="18"/>
        <v>0</v>
      </c>
      <c r="J46" s="186"/>
      <c r="K46" s="185">
        <f t="shared" si="19"/>
        <v>0</v>
      </c>
      <c r="L46" s="185">
        <v>15</v>
      </c>
      <c r="M46" s="187">
        <f t="shared" si="20"/>
        <v>0</v>
      </c>
      <c r="N46" s="159">
        <v>7.3999999999999999E-4</v>
      </c>
      <c r="O46" s="159">
        <f t="shared" si="21"/>
        <v>0.04</v>
      </c>
      <c r="P46" s="159">
        <v>0</v>
      </c>
      <c r="Q46" s="159">
        <f t="shared" si="22"/>
        <v>0</v>
      </c>
      <c r="R46" s="159"/>
      <c r="S46" s="159" t="s">
        <v>223</v>
      </c>
      <c r="T46" s="159" t="s">
        <v>223</v>
      </c>
      <c r="U46" s="159">
        <v>0.68279999999999996</v>
      </c>
      <c r="V46" s="159">
        <f t="shared" si="23"/>
        <v>34.14</v>
      </c>
      <c r="W46" s="159"/>
      <c r="X46" s="159" t="s">
        <v>268</v>
      </c>
      <c r="Y46" s="150"/>
      <c r="Z46" s="150"/>
      <c r="AA46" s="150"/>
      <c r="AB46" s="150"/>
      <c r="AC46" s="150"/>
      <c r="AD46" s="150"/>
      <c r="AE46" s="150"/>
      <c r="AF46" s="150"/>
      <c r="AG46" s="150" t="s">
        <v>332</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81">
        <v>34</v>
      </c>
      <c r="B47" s="182" t="s">
        <v>1312</v>
      </c>
      <c r="C47" s="188" t="s">
        <v>1313</v>
      </c>
      <c r="D47" s="183" t="s">
        <v>288</v>
      </c>
      <c r="E47" s="184">
        <v>12</v>
      </c>
      <c r="F47" s="185">
        <f t="shared" si="16"/>
        <v>0</v>
      </c>
      <c r="G47" s="185">
        <f t="shared" si="17"/>
        <v>0</v>
      </c>
      <c r="H47" s="186"/>
      <c r="I47" s="185">
        <f t="shared" si="18"/>
        <v>0</v>
      </c>
      <c r="J47" s="186"/>
      <c r="K47" s="185">
        <f t="shared" si="19"/>
        <v>0</v>
      </c>
      <c r="L47" s="185">
        <v>15</v>
      </c>
      <c r="M47" s="187">
        <f t="shared" si="20"/>
        <v>0</v>
      </c>
      <c r="N47" s="159">
        <v>1.1100000000000001E-3</v>
      </c>
      <c r="O47" s="159">
        <f t="shared" si="21"/>
        <v>0.01</v>
      </c>
      <c r="P47" s="159">
        <v>0</v>
      </c>
      <c r="Q47" s="159">
        <f t="shared" si="22"/>
        <v>0</v>
      </c>
      <c r="R47" s="159"/>
      <c r="S47" s="159" t="s">
        <v>223</v>
      </c>
      <c r="T47" s="159" t="s">
        <v>223</v>
      </c>
      <c r="U47" s="159">
        <v>0.75470000000000004</v>
      </c>
      <c r="V47" s="159">
        <f t="shared" si="23"/>
        <v>9.06</v>
      </c>
      <c r="W47" s="159"/>
      <c r="X47" s="159" t="s">
        <v>268</v>
      </c>
      <c r="Y47" s="150"/>
      <c r="Z47" s="150"/>
      <c r="AA47" s="150"/>
      <c r="AB47" s="150"/>
      <c r="AC47" s="150"/>
      <c r="AD47" s="150"/>
      <c r="AE47" s="150"/>
      <c r="AF47" s="150"/>
      <c r="AG47" s="150" t="s">
        <v>332</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81">
        <v>35</v>
      </c>
      <c r="B48" s="182" t="s">
        <v>1314</v>
      </c>
      <c r="C48" s="188" t="s">
        <v>1315</v>
      </c>
      <c r="D48" s="183" t="s">
        <v>288</v>
      </c>
      <c r="E48" s="184">
        <v>6</v>
      </c>
      <c r="F48" s="185">
        <f t="shared" si="16"/>
        <v>0</v>
      </c>
      <c r="G48" s="185">
        <f t="shared" si="17"/>
        <v>0</v>
      </c>
      <c r="H48" s="186"/>
      <c r="I48" s="185">
        <f t="shared" si="18"/>
        <v>0</v>
      </c>
      <c r="J48" s="186"/>
      <c r="K48" s="185">
        <f t="shared" si="19"/>
        <v>0</v>
      </c>
      <c r="L48" s="185">
        <v>15</v>
      </c>
      <c r="M48" s="187">
        <f t="shared" si="20"/>
        <v>0</v>
      </c>
      <c r="N48" s="159">
        <v>6.0000000000000001E-3</v>
      </c>
      <c r="O48" s="159">
        <f t="shared" si="21"/>
        <v>0.04</v>
      </c>
      <c r="P48" s="159">
        <v>0</v>
      </c>
      <c r="Q48" s="159">
        <f t="shared" si="22"/>
        <v>0</v>
      </c>
      <c r="R48" s="159"/>
      <c r="S48" s="159" t="s">
        <v>223</v>
      </c>
      <c r="T48" s="159" t="s">
        <v>223</v>
      </c>
      <c r="U48" s="159">
        <v>0.92569999999999997</v>
      </c>
      <c r="V48" s="159">
        <f t="shared" si="23"/>
        <v>5.55</v>
      </c>
      <c r="W48" s="159"/>
      <c r="X48" s="159" t="s">
        <v>268</v>
      </c>
      <c r="Y48" s="150"/>
      <c r="Z48" s="150"/>
      <c r="AA48" s="150"/>
      <c r="AB48" s="150"/>
      <c r="AC48" s="150"/>
      <c r="AD48" s="150"/>
      <c r="AE48" s="150"/>
      <c r="AF48" s="150"/>
      <c r="AG48" s="150" t="s">
        <v>332</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0.399999999999999" outlineLevel="1" x14ac:dyDescent="0.25">
      <c r="A49" s="181">
        <v>36</v>
      </c>
      <c r="B49" s="182" t="s">
        <v>1316</v>
      </c>
      <c r="C49" s="188" t="s">
        <v>1317</v>
      </c>
      <c r="D49" s="183" t="s">
        <v>288</v>
      </c>
      <c r="E49" s="184">
        <v>140</v>
      </c>
      <c r="F49" s="185">
        <f t="shared" si="16"/>
        <v>0</v>
      </c>
      <c r="G49" s="185">
        <f t="shared" si="17"/>
        <v>0</v>
      </c>
      <c r="H49" s="186"/>
      <c r="I49" s="185">
        <f t="shared" si="18"/>
        <v>0</v>
      </c>
      <c r="J49" s="186"/>
      <c r="K49" s="185">
        <f t="shared" si="19"/>
        <v>0</v>
      </c>
      <c r="L49" s="185">
        <v>15</v>
      </c>
      <c r="M49" s="187">
        <f t="shared" si="20"/>
        <v>0</v>
      </c>
      <c r="N49" s="159">
        <v>0</v>
      </c>
      <c r="O49" s="159">
        <f t="shared" si="21"/>
        <v>0</v>
      </c>
      <c r="P49" s="159">
        <v>0</v>
      </c>
      <c r="Q49" s="159">
        <f t="shared" si="22"/>
        <v>0</v>
      </c>
      <c r="R49" s="159"/>
      <c r="S49" s="159" t="s">
        <v>223</v>
      </c>
      <c r="T49" s="159" t="s">
        <v>223</v>
      </c>
      <c r="U49" s="159">
        <v>8.2000000000000003E-2</v>
      </c>
      <c r="V49" s="159">
        <f t="shared" si="23"/>
        <v>11.48</v>
      </c>
      <c r="W49" s="159"/>
      <c r="X49" s="159" t="s">
        <v>268</v>
      </c>
      <c r="Y49" s="150"/>
      <c r="Z49" s="150"/>
      <c r="AA49" s="150"/>
      <c r="AB49" s="150"/>
      <c r="AC49" s="150"/>
      <c r="AD49" s="150"/>
      <c r="AE49" s="150"/>
      <c r="AF49" s="150"/>
      <c r="AG49" s="150" t="s">
        <v>332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81">
        <v>37</v>
      </c>
      <c r="B50" s="182" t="s">
        <v>1318</v>
      </c>
      <c r="C50" s="188" t="s">
        <v>1319</v>
      </c>
      <c r="D50" s="183" t="s">
        <v>357</v>
      </c>
      <c r="E50" s="184">
        <v>1</v>
      </c>
      <c r="F50" s="185">
        <f t="shared" si="16"/>
        <v>0</v>
      </c>
      <c r="G50" s="185">
        <f t="shared" si="17"/>
        <v>0</v>
      </c>
      <c r="H50" s="186"/>
      <c r="I50" s="185">
        <f t="shared" si="18"/>
        <v>0</v>
      </c>
      <c r="J50" s="186"/>
      <c r="K50" s="185">
        <f t="shared" si="19"/>
        <v>0</v>
      </c>
      <c r="L50" s="185">
        <v>15</v>
      </c>
      <c r="M50" s="187">
        <f t="shared" si="20"/>
        <v>0</v>
      </c>
      <c r="N50" s="159">
        <v>1.2999999999999999E-4</v>
      </c>
      <c r="O50" s="159">
        <f t="shared" si="21"/>
        <v>0</v>
      </c>
      <c r="P50" s="159">
        <v>0</v>
      </c>
      <c r="Q50" s="159">
        <f t="shared" si="22"/>
        <v>0</v>
      </c>
      <c r="R50" s="159"/>
      <c r="S50" s="159" t="s">
        <v>223</v>
      </c>
      <c r="T50" s="159" t="s">
        <v>223</v>
      </c>
      <c r="U50" s="159">
        <v>8.3000000000000004E-2</v>
      </c>
      <c r="V50" s="159">
        <f t="shared" si="23"/>
        <v>0.08</v>
      </c>
      <c r="W50" s="159"/>
      <c r="X50" s="159" t="s">
        <v>268</v>
      </c>
      <c r="Y50" s="150"/>
      <c r="Z50" s="150"/>
      <c r="AA50" s="150"/>
      <c r="AB50" s="150"/>
      <c r="AC50" s="150"/>
      <c r="AD50" s="150"/>
      <c r="AE50" s="150"/>
      <c r="AF50" s="150"/>
      <c r="AG50" s="150" t="s">
        <v>332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81">
        <v>38</v>
      </c>
      <c r="B51" s="182" t="s">
        <v>1320</v>
      </c>
      <c r="C51" s="188" t="s">
        <v>2035</v>
      </c>
      <c r="D51" s="183" t="s">
        <v>357</v>
      </c>
      <c r="E51" s="184">
        <v>2</v>
      </c>
      <c r="F51" s="185">
        <f t="shared" si="16"/>
        <v>0</v>
      </c>
      <c r="G51" s="185">
        <f t="shared" si="17"/>
        <v>0</v>
      </c>
      <c r="H51" s="186"/>
      <c r="I51" s="185">
        <f t="shared" si="18"/>
        <v>0</v>
      </c>
      <c r="J51" s="186"/>
      <c r="K51" s="185">
        <f t="shared" si="19"/>
        <v>0</v>
      </c>
      <c r="L51" s="185">
        <v>15</v>
      </c>
      <c r="M51" s="187">
        <f t="shared" si="20"/>
        <v>0</v>
      </c>
      <c r="N51" s="159">
        <v>8.0000000000000004E-4</v>
      </c>
      <c r="O51" s="159">
        <f t="shared" si="21"/>
        <v>0</v>
      </c>
      <c r="P51" s="159">
        <v>0</v>
      </c>
      <c r="Q51" s="159">
        <f t="shared" si="22"/>
        <v>0</v>
      </c>
      <c r="R51" s="159"/>
      <c r="S51" s="159" t="s">
        <v>223</v>
      </c>
      <c r="T51" s="159" t="s">
        <v>223</v>
      </c>
      <c r="U51" s="159">
        <v>0.35099999999999998</v>
      </c>
      <c r="V51" s="159">
        <f t="shared" si="23"/>
        <v>0.7</v>
      </c>
      <c r="W51" s="159"/>
      <c r="X51" s="159" t="s">
        <v>268</v>
      </c>
      <c r="Y51" s="150"/>
      <c r="Z51" s="150"/>
      <c r="AA51" s="150"/>
      <c r="AB51" s="150"/>
      <c r="AC51" s="150"/>
      <c r="AD51" s="150"/>
      <c r="AE51" s="150"/>
      <c r="AF51" s="150"/>
      <c r="AG51" s="150" t="s">
        <v>332</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81">
        <v>39</v>
      </c>
      <c r="B52" s="182" t="s">
        <v>1321</v>
      </c>
      <c r="C52" s="188" t="s">
        <v>1322</v>
      </c>
      <c r="D52" s="183" t="s">
        <v>357</v>
      </c>
      <c r="E52" s="184">
        <v>1</v>
      </c>
      <c r="F52" s="185">
        <f t="shared" si="16"/>
        <v>0</v>
      </c>
      <c r="G52" s="185">
        <f t="shared" si="17"/>
        <v>0</v>
      </c>
      <c r="H52" s="186"/>
      <c r="I52" s="185">
        <f t="shared" si="18"/>
        <v>0</v>
      </c>
      <c r="J52" s="186"/>
      <c r="K52" s="185">
        <f t="shared" si="19"/>
        <v>0</v>
      </c>
      <c r="L52" s="185">
        <v>15</v>
      </c>
      <c r="M52" s="187">
        <f t="shared" si="20"/>
        <v>0</v>
      </c>
      <c r="N52" s="159">
        <v>2.0000000000000002E-5</v>
      </c>
      <c r="O52" s="159">
        <f t="shared" si="21"/>
        <v>0</v>
      </c>
      <c r="P52" s="159">
        <v>0</v>
      </c>
      <c r="Q52" s="159">
        <f t="shared" si="22"/>
        <v>0</v>
      </c>
      <c r="R52" s="159"/>
      <c r="S52" s="159" t="s">
        <v>223</v>
      </c>
      <c r="T52" s="159" t="s">
        <v>223</v>
      </c>
      <c r="U52" s="159">
        <v>0.39600000000000002</v>
      </c>
      <c r="V52" s="159">
        <f t="shared" si="23"/>
        <v>0.4</v>
      </c>
      <c r="W52" s="159"/>
      <c r="X52" s="159" t="s">
        <v>268</v>
      </c>
      <c r="Y52" s="150"/>
      <c r="Z52" s="150"/>
      <c r="AA52" s="150"/>
      <c r="AB52" s="150"/>
      <c r="AC52" s="150"/>
      <c r="AD52" s="150"/>
      <c r="AE52" s="150"/>
      <c r="AF52" s="150"/>
      <c r="AG52" s="150" t="s">
        <v>332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81">
        <v>40</v>
      </c>
      <c r="B53" s="182" t="s">
        <v>1323</v>
      </c>
      <c r="C53" s="188" t="s">
        <v>2034</v>
      </c>
      <c r="D53" s="183" t="s">
        <v>357</v>
      </c>
      <c r="E53" s="184">
        <v>12</v>
      </c>
      <c r="F53" s="185">
        <f t="shared" si="16"/>
        <v>0</v>
      </c>
      <c r="G53" s="185">
        <f t="shared" si="17"/>
        <v>0</v>
      </c>
      <c r="H53" s="186"/>
      <c r="I53" s="185">
        <f t="shared" si="18"/>
        <v>0</v>
      </c>
      <c r="J53" s="186"/>
      <c r="K53" s="185">
        <f t="shared" si="19"/>
        <v>0</v>
      </c>
      <c r="L53" s="185">
        <v>15</v>
      </c>
      <c r="M53" s="187">
        <f t="shared" si="20"/>
        <v>0</v>
      </c>
      <c r="N53" s="159">
        <v>2.47E-3</v>
      </c>
      <c r="O53" s="159">
        <f t="shared" si="21"/>
        <v>0.03</v>
      </c>
      <c r="P53" s="159">
        <v>0</v>
      </c>
      <c r="Q53" s="159">
        <f t="shared" si="22"/>
        <v>0</v>
      </c>
      <c r="R53" s="159"/>
      <c r="S53" s="159" t="s">
        <v>223</v>
      </c>
      <c r="T53" s="159" t="s">
        <v>223</v>
      </c>
      <c r="U53" s="159">
        <v>0.39300000000000002</v>
      </c>
      <c r="V53" s="159">
        <f t="shared" si="23"/>
        <v>4.72</v>
      </c>
      <c r="W53" s="159"/>
      <c r="X53" s="159" t="s">
        <v>268</v>
      </c>
      <c r="Y53" s="150"/>
      <c r="Z53" s="150"/>
      <c r="AA53" s="150"/>
      <c r="AB53" s="150"/>
      <c r="AC53" s="150"/>
      <c r="AD53" s="150"/>
      <c r="AE53" s="150"/>
      <c r="AF53" s="150"/>
      <c r="AG53" s="150" t="s">
        <v>332</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81">
        <v>41</v>
      </c>
      <c r="B54" s="182" t="s">
        <v>1324</v>
      </c>
      <c r="C54" s="188" t="s">
        <v>1325</v>
      </c>
      <c r="D54" s="183" t="s">
        <v>357</v>
      </c>
      <c r="E54" s="184">
        <v>12</v>
      </c>
      <c r="F54" s="185">
        <f t="shared" si="16"/>
        <v>0</v>
      </c>
      <c r="G54" s="185">
        <f t="shared" si="17"/>
        <v>0</v>
      </c>
      <c r="H54" s="186"/>
      <c r="I54" s="185">
        <f t="shared" si="18"/>
        <v>0</v>
      </c>
      <c r="J54" s="186"/>
      <c r="K54" s="185">
        <f t="shared" si="19"/>
        <v>0</v>
      </c>
      <c r="L54" s="185">
        <v>15</v>
      </c>
      <c r="M54" s="187">
        <f t="shared" si="20"/>
        <v>0</v>
      </c>
      <c r="N54" s="159">
        <v>2.7799999999999999E-3</v>
      </c>
      <c r="O54" s="159">
        <f t="shared" si="21"/>
        <v>0.03</v>
      </c>
      <c r="P54" s="159">
        <v>0</v>
      </c>
      <c r="Q54" s="159">
        <f t="shared" si="22"/>
        <v>0</v>
      </c>
      <c r="R54" s="159"/>
      <c r="S54" s="159" t="s">
        <v>223</v>
      </c>
      <c r="T54" s="159" t="s">
        <v>223</v>
      </c>
      <c r="U54" s="159">
        <v>0.39300000000000002</v>
      </c>
      <c r="V54" s="159">
        <f t="shared" si="23"/>
        <v>4.72</v>
      </c>
      <c r="W54" s="159"/>
      <c r="X54" s="159" t="s">
        <v>268</v>
      </c>
      <c r="Y54" s="150"/>
      <c r="Z54" s="150"/>
      <c r="AA54" s="150"/>
      <c r="AB54" s="150"/>
      <c r="AC54" s="150"/>
      <c r="AD54" s="150"/>
      <c r="AE54" s="150"/>
      <c r="AF54" s="150"/>
      <c r="AG54" s="150" t="s">
        <v>332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81">
        <v>42</v>
      </c>
      <c r="B55" s="182" t="s">
        <v>1326</v>
      </c>
      <c r="C55" s="188" t="s">
        <v>1327</v>
      </c>
      <c r="D55" s="183" t="s">
        <v>288</v>
      </c>
      <c r="E55" s="184">
        <v>145</v>
      </c>
      <c r="F55" s="185">
        <f t="shared" si="16"/>
        <v>0</v>
      </c>
      <c r="G55" s="185">
        <f t="shared" si="17"/>
        <v>0</v>
      </c>
      <c r="H55" s="186"/>
      <c r="I55" s="185">
        <f t="shared" si="18"/>
        <v>0</v>
      </c>
      <c r="J55" s="186"/>
      <c r="K55" s="185">
        <f t="shared" si="19"/>
        <v>0</v>
      </c>
      <c r="L55" s="185">
        <v>15</v>
      </c>
      <c r="M55" s="187">
        <f t="shared" si="20"/>
        <v>0</v>
      </c>
      <c r="N55" s="159">
        <v>0</v>
      </c>
      <c r="O55" s="159">
        <f t="shared" si="21"/>
        <v>0</v>
      </c>
      <c r="P55" s="159">
        <v>0</v>
      </c>
      <c r="Q55" s="159">
        <f t="shared" si="22"/>
        <v>0</v>
      </c>
      <c r="R55" s="159"/>
      <c r="S55" s="159" t="s">
        <v>223</v>
      </c>
      <c r="T55" s="159" t="s">
        <v>223</v>
      </c>
      <c r="U55" s="159">
        <v>2.9000000000000001E-2</v>
      </c>
      <c r="V55" s="159">
        <f t="shared" si="23"/>
        <v>4.21</v>
      </c>
      <c r="W55" s="159"/>
      <c r="X55" s="159" t="s">
        <v>268</v>
      </c>
      <c r="Y55" s="150"/>
      <c r="Z55" s="150"/>
      <c r="AA55" s="150"/>
      <c r="AB55" s="150"/>
      <c r="AC55" s="150"/>
      <c r="AD55" s="150"/>
      <c r="AE55" s="150"/>
      <c r="AF55" s="150"/>
      <c r="AG55" s="150" t="s">
        <v>332</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81">
        <v>43</v>
      </c>
      <c r="B56" s="182" t="s">
        <v>1328</v>
      </c>
      <c r="C56" s="188" t="s">
        <v>1329</v>
      </c>
      <c r="D56" s="183" t="s">
        <v>288</v>
      </c>
      <c r="E56" s="184">
        <v>145</v>
      </c>
      <c r="F56" s="185">
        <f t="shared" si="16"/>
        <v>0</v>
      </c>
      <c r="G56" s="185">
        <f t="shared" si="17"/>
        <v>0</v>
      </c>
      <c r="H56" s="186"/>
      <c r="I56" s="185">
        <f t="shared" si="18"/>
        <v>0</v>
      </c>
      <c r="J56" s="186"/>
      <c r="K56" s="185">
        <f t="shared" si="19"/>
        <v>0</v>
      </c>
      <c r="L56" s="185">
        <v>15</v>
      </c>
      <c r="M56" s="187">
        <f t="shared" si="20"/>
        <v>0</v>
      </c>
      <c r="N56" s="159">
        <v>1.0000000000000001E-5</v>
      </c>
      <c r="O56" s="159">
        <f t="shared" si="21"/>
        <v>0</v>
      </c>
      <c r="P56" s="159">
        <v>0</v>
      </c>
      <c r="Q56" s="159">
        <f t="shared" si="22"/>
        <v>0</v>
      </c>
      <c r="R56" s="159"/>
      <c r="S56" s="159" t="s">
        <v>223</v>
      </c>
      <c r="T56" s="159" t="s">
        <v>223</v>
      </c>
      <c r="U56" s="159">
        <v>6.2E-2</v>
      </c>
      <c r="V56" s="159">
        <f t="shared" si="23"/>
        <v>8.99</v>
      </c>
      <c r="W56" s="159"/>
      <c r="X56" s="159" t="s">
        <v>268</v>
      </c>
      <c r="Y56" s="150"/>
      <c r="Z56" s="150"/>
      <c r="AA56" s="150"/>
      <c r="AB56" s="150"/>
      <c r="AC56" s="150"/>
      <c r="AD56" s="150"/>
      <c r="AE56" s="150"/>
      <c r="AF56" s="150"/>
      <c r="AG56" s="150" t="s">
        <v>332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81">
        <v>44</v>
      </c>
      <c r="B57" s="182" t="s">
        <v>1330</v>
      </c>
      <c r="C57" s="188" t="s">
        <v>1331</v>
      </c>
      <c r="D57" s="183" t="s">
        <v>342</v>
      </c>
      <c r="E57" s="184">
        <v>1</v>
      </c>
      <c r="F57" s="185">
        <f t="shared" si="16"/>
        <v>0</v>
      </c>
      <c r="G57" s="185">
        <f t="shared" si="17"/>
        <v>0</v>
      </c>
      <c r="H57" s="186"/>
      <c r="I57" s="185">
        <f t="shared" si="18"/>
        <v>0</v>
      </c>
      <c r="J57" s="186"/>
      <c r="K57" s="185">
        <f t="shared" si="19"/>
        <v>0</v>
      </c>
      <c r="L57" s="185">
        <v>15</v>
      </c>
      <c r="M57" s="187">
        <f t="shared" si="20"/>
        <v>0</v>
      </c>
      <c r="N57" s="159">
        <v>0</v>
      </c>
      <c r="O57" s="159">
        <f t="shared" si="21"/>
        <v>0</v>
      </c>
      <c r="P57" s="159">
        <v>0</v>
      </c>
      <c r="Q57" s="159">
        <f t="shared" si="22"/>
        <v>0</v>
      </c>
      <c r="R57" s="159"/>
      <c r="S57" s="159" t="s">
        <v>223</v>
      </c>
      <c r="T57" s="159" t="s">
        <v>223</v>
      </c>
      <c r="U57" s="159">
        <v>1.3740000000000001</v>
      </c>
      <c r="V57" s="159">
        <f t="shared" si="23"/>
        <v>1.37</v>
      </c>
      <c r="W57" s="159"/>
      <c r="X57" s="159" t="s">
        <v>268</v>
      </c>
      <c r="Y57" s="150"/>
      <c r="Z57" s="150"/>
      <c r="AA57" s="150"/>
      <c r="AB57" s="150"/>
      <c r="AC57" s="150"/>
      <c r="AD57" s="150"/>
      <c r="AE57" s="150"/>
      <c r="AF57" s="150"/>
      <c r="AG57" s="150" t="s">
        <v>332</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81">
        <v>45</v>
      </c>
      <c r="B58" s="182" t="s">
        <v>1332</v>
      </c>
      <c r="C58" s="188" t="s">
        <v>1333</v>
      </c>
      <c r="D58" s="183" t="s">
        <v>288</v>
      </c>
      <c r="E58" s="184">
        <v>8</v>
      </c>
      <c r="F58" s="185">
        <f t="shared" si="16"/>
        <v>0</v>
      </c>
      <c r="G58" s="185">
        <f t="shared" si="17"/>
        <v>0</v>
      </c>
      <c r="H58" s="186"/>
      <c r="I58" s="185">
        <f t="shared" si="18"/>
        <v>0</v>
      </c>
      <c r="J58" s="186"/>
      <c r="K58" s="185">
        <f t="shared" si="19"/>
        <v>0</v>
      </c>
      <c r="L58" s="185">
        <v>15</v>
      </c>
      <c r="M58" s="187">
        <f t="shared" si="20"/>
        <v>0</v>
      </c>
      <c r="N58" s="159">
        <v>1.6500000000000001E-2</v>
      </c>
      <c r="O58" s="159">
        <f t="shared" si="21"/>
        <v>0.13</v>
      </c>
      <c r="P58" s="159">
        <v>0</v>
      </c>
      <c r="Q58" s="159">
        <f t="shared" si="22"/>
        <v>0</v>
      </c>
      <c r="R58" s="159"/>
      <c r="S58" s="159" t="s">
        <v>223</v>
      </c>
      <c r="T58" s="159" t="s">
        <v>223</v>
      </c>
      <c r="U58" s="159">
        <v>1.22967</v>
      </c>
      <c r="V58" s="159">
        <f t="shared" si="23"/>
        <v>9.84</v>
      </c>
      <c r="W58" s="159"/>
      <c r="X58" s="159" t="s">
        <v>791</v>
      </c>
      <c r="Y58" s="150"/>
      <c r="Z58" s="150"/>
      <c r="AA58" s="150"/>
      <c r="AB58" s="150"/>
      <c r="AC58" s="150"/>
      <c r="AD58" s="150"/>
      <c r="AE58" s="150"/>
      <c r="AF58" s="150"/>
      <c r="AG58" s="150" t="s">
        <v>792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81">
        <v>46</v>
      </c>
      <c r="B59" s="182" t="s">
        <v>1334</v>
      </c>
      <c r="C59" s="188" t="s">
        <v>2029</v>
      </c>
      <c r="D59" s="183" t="s">
        <v>288</v>
      </c>
      <c r="E59" s="184">
        <v>140</v>
      </c>
      <c r="F59" s="185">
        <f t="shared" si="16"/>
        <v>0</v>
      </c>
      <c r="G59" s="185">
        <f t="shared" si="17"/>
        <v>0</v>
      </c>
      <c r="H59" s="186"/>
      <c r="I59" s="185">
        <f t="shared" si="18"/>
        <v>0</v>
      </c>
      <c r="J59" s="186"/>
      <c r="K59" s="185">
        <f t="shared" si="19"/>
        <v>0</v>
      </c>
      <c r="L59" s="185">
        <v>15</v>
      </c>
      <c r="M59" s="187">
        <f t="shared" si="20"/>
        <v>0</v>
      </c>
      <c r="N59" s="159">
        <v>4.0000000000000003E-5</v>
      </c>
      <c r="O59" s="159">
        <f t="shared" si="21"/>
        <v>0.01</v>
      </c>
      <c r="P59" s="159">
        <v>0</v>
      </c>
      <c r="Q59" s="159">
        <f t="shared" si="22"/>
        <v>0</v>
      </c>
      <c r="R59" s="159" t="s">
        <v>343</v>
      </c>
      <c r="S59" s="159" t="s">
        <v>223</v>
      </c>
      <c r="T59" s="159" t="s">
        <v>223</v>
      </c>
      <c r="U59" s="159">
        <v>0</v>
      </c>
      <c r="V59" s="159">
        <f t="shared" si="23"/>
        <v>0</v>
      </c>
      <c r="W59" s="159"/>
      <c r="X59" s="159" t="s">
        <v>344</v>
      </c>
      <c r="Y59" s="150"/>
      <c r="Z59" s="150"/>
      <c r="AA59" s="150"/>
      <c r="AB59" s="150"/>
      <c r="AC59" s="150"/>
      <c r="AD59" s="150"/>
      <c r="AE59" s="150"/>
      <c r="AF59" s="150"/>
      <c r="AG59" s="150" t="s">
        <v>345</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81">
        <v>47</v>
      </c>
      <c r="B60" s="182" t="s">
        <v>1335</v>
      </c>
      <c r="C60" s="188" t="s">
        <v>2030</v>
      </c>
      <c r="D60" s="183" t="s">
        <v>288</v>
      </c>
      <c r="E60" s="184">
        <v>80</v>
      </c>
      <c r="F60" s="185">
        <f t="shared" si="16"/>
        <v>0</v>
      </c>
      <c r="G60" s="185">
        <f t="shared" si="17"/>
        <v>0</v>
      </c>
      <c r="H60" s="186"/>
      <c r="I60" s="185">
        <f t="shared" si="18"/>
        <v>0</v>
      </c>
      <c r="J60" s="186"/>
      <c r="K60" s="185">
        <f t="shared" si="19"/>
        <v>0</v>
      </c>
      <c r="L60" s="185">
        <v>15</v>
      </c>
      <c r="M60" s="187">
        <f t="shared" si="20"/>
        <v>0</v>
      </c>
      <c r="N60" s="159">
        <v>6.9999999999999994E-5</v>
      </c>
      <c r="O60" s="159">
        <f t="shared" si="21"/>
        <v>0.01</v>
      </c>
      <c r="P60" s="159">
        <v>0</v>
      </c>
      <c r="Q60" s="159">
        <f t="shared" si="22"/>
        <v>0</v>
      </c>
      <c r="R60" s="159" t="s">
        <v>343</v>
      </c>
      <c r="S60" s="159" t="s">
        <v>223</v>
      </c>
      <c r="T60" s="159" t="s">
        <v>223</v>
      </c>
      <c r="U60" s="159">
        <v>0</v>
      </c>
      <c r="V60" s="159">
        <f t="shared" si="23"/>
        <v>0</v>
      </c>
      <c r="W60" s="159"/>
      <c r="X60" s="159" t="s">
        <v>344</v>
      </c>
      <c r="Y60" s="150"/>
      <c r="Z60" s="150"/>
      <c r="AA60" s="150"/>
      <c r="AB60" s="150"/>
      <c r="AC60" s="150"/>
      <c r="AD60" s="150"/>
      <c r="AE60" s="150"/>
      <c r="AF60" s="150"/>
      <c r="AG60" s="150" t="s">
        <v>345</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81">
        <v>48</v>
      </c>
      <c r="B61" s="182" t="s">
        <v>1336</v>
      </c>
      <c r="C61" s="188" t="s">
        <v>2031</v>
      </c>
      <c r="D61" s="183" t="s">
        <v>288</v>
      </c>
      <c r="E61" s="184">
        <v>50</v>
      </c>
      <c r="F61" s="185">
        <f t="shared" si="16"/>
        <v>0</v>
      </c>
      <c r="G61" s="185">
        <f t="shared" si="17"/>
        <v>0</v>
      </c>
      <c r="H61" s="186"/>
      <c r="I61" s="185">
        <f t="shared" si="18"/>
        <v>0</v>
      </c>
      <c r="J61" s="186"/>
      <c r="K61" s="185">
        <f t="shared" si="19"/>
        <v>0</v>
      </c>
      <c r="L61" s="185">
        <v>15</v>
      </c>
      <c r="M61" s="187">
        <f t="shared" si="20"/>
        <v>0</v>
      </c>
      <c r="N61" s="159">
        <v>6.9999999999999994E-5</v>
      </c>
      <c r="O61" s="159">
        <f t="shared" si="21"/>
        <v>0</v>
      </c>
      <c r="P61" s="159">
        <v>0</v>
      </c>
      <c r="Q61" s="159">
        <f t="shared" si="22"/>
        <v>0</v>
      </c>
      <c r="R61" s="159" t="s">
        <v>343</v>
      </c>
      <c r="S61" s="159" t="s">
        <v>223</v>
      </c>
      <c r="T61" s="159" t="s">
        <v>223</v>
      </c>
      <c r="U61" s="159">
        <v>0</v>
      </c>
      <c r="V61" s="159">
        <f t="shared" si="23"/>
        <v>0</v>
      </c>
      <c r="W61" s="159"/>
      <c r="X61" s="159" t="s">
        <v>344</v>
      </c>
      <c r="Y61" s="150"/>
      <c r="Z61" s="150"/>
      <c r="AA61" s="150"/>
      <c r="AB61" s="150"/>
      <c r="AC61" s="150"/>
      <c r="AD61" s="150"/>
      <c r="AE61" s="150"/>
      <c r="AF61" s="150"/>
      <c r="AG61" s="150" t="s">
        <v>345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81">
        <v>49</v>
      </c>
      <c r="B62" s="182" t="s">
        <v>1337</v>
      </c>
      <c r="C62" s="188" t="s">
        <v>2032</v>
      </c>
      <c r="D62" s="183" t="s">
        <v>288</v>
      </c>
      <c r="E62" s="184">
        <v>12</v>
      </c>
      <c r="F62" s="185">
        <f t="shared" si="16"/>
        <v>0</v>
      </c>
      <c r="G62" s="185">
        <f t="shared" si="17"/>
        <v>0</v>
      </c>
      <c r="H62" s="186"/>
      <c r="I62" s="185">
        <f t="shared" si="18"/>
        <v>0</v>
      </c>
      <c r="J62" s="186"/>
      <c r="K62" s="185">
        <f t="shared" si="19"/>
        <v>0</v>
      </c>
      <c r="L62" s="185">
        <v>15</v>
      </c>
      <c r="M62" s="187">
        <f t="shared" si="20"/>
        <v>0</v>
      </c>
      <c r="N62" s="159">
        <v>1.2E-4</v>
      </c>
      <c r="O62" s="159">
        <f t="shared" si="21"/>
        <v>0</v>
      </c>
      <c r="P62" s="159">
        <v>0</v>
      </c>
      <c r="Q62" s="159">
        <f t="shared" si="22"/>
        <v>0</v>
      </c>
      <c r="R62" s="159" t="s">
        <v>343</v>
      </c>
      <c r="S62" s="159" t="s">
        <v>223</v>
      </c>
      <c r="T62" s="159" t="s">
        <v>223</v>
      </c>
      <c r="U62" s="159">
        <v>0</v>
      </c>
      <c r="V62" s="159">
        <f t="shared" si="23"/>
        <v>0</v>
      </c>
      <c r="W62" s="159"/>
      <c r="X62" s="159" t="s">
        <v>344</v>
      </c>
      <c r="Y62" s="150"/>
      <c r="Z62" s="150"/>
      <c r="AA62" s="150"/>
      <c r="AB62" s="150"/>
      <c r="AC62" s="150"/>
      <c r="AD62" s="150"/>
      <c r="AE62" s="150"/>
      <c r="AF62" s="150"/>
      <c r="AG62" s="150" t="s">
        <v>345</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81">
        <v>50</v>
      </c>
      <c r="B63" s="182" t="s">
        <v>1338</v>
      </c>
      <c r="C63" s="188" t="s">
        <v>2033</v>
      </c>
      <c r="D63" s="183" t="s">
        <v>288</v>
      </c>
      <c r="E63" s="184">
        <v>6</v>
      </c>
      <c r="F63" s="185">
        <f t="shared" si="16"/>
        <v>0</v>
      </c>
      <c r="G63" s="185">
        <f t="shared" si="17"/>
        <v>0</v>
      </c>
      <c r="H63" s="186"/>
      <c r="I63" s="185">
        <f t="shared" si="18"/>
        <v>0</v>
      </c>
      <c r="J63" s="186"/>
      <c r="K63" s="185">
        <f t="shared" si="19"/>
        <v>0</v>
      </c>
      <c r="L63" s="185">
        <v>15</v>
      </c>
      <c r="M63" s="187">
        <f t="shared" si="20"/>
        <v>0</v>
      </c>
      <c r="N63" s="159">
        <v>1.3999999999999999E-4</v>
      </c>
      <c r="O63" s="159">
        <f t="shared" si="21"/>
        <v>0</v>
      </c>
      <c r="P63" s="159">
        <v>0</v>
      </c>
      <c r="Q63" s="159">
        <f t="shared" si="22"/>
        <v>0</v>
      </c>
      <c r="R63" s="159" t="s">
        <v>343</v>
      </c>
      <c r="S63" s="159" t="s">
        <v>223</v>
      </c>
      <c r="T63" s="159" t="s">
        <v>223</v>
      </c>
      <c r="U63" s="159">
        <v>0</v>
      </c>
      <c r="V63" s="159">
        <f t="shared" si="23"/>
        <v>0</v>
      </c>
      <c r="W63" s="159"/>
      <c r="X63" s="159" t="s">
        <v>344</v>
      </c>
      <c r="Y63" s="150"/>
      <c r="Z63" s="150"/>
      <c r="AA63" s="150"/>
      <c r="AB63" s="150"/>
      <c r="AC63" s="150"/>
      <c r="AD63" s="150"/>
      <c r="AE63" s="150"/>
      <c r="AF63" s="150"/>
      <c r="AG63" s="150" t="s">
        <v>345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81">
        <v>51</v>
      </c>
      <c r="B64" s="182" t="s">
        <v>1339</v>
      </c>
      <c r="C64" s="188" t="s">
        <v>1340</v>
      </c>
      <c r="D64" s="183" t="s">
        <v>357</v>
      </c>
      <c r="E64" s="184">
        <v>1</v>
      </c>
      <c r="F64" s="185">
        <f t="shared" si="16"/>
        <v>0</v>
      </c>
      <c r="G64" s="185">
        <f t="shared" si="17"/>
        <v>0</v>
      </c>
      <c r="H64" s="186"/>
      <c r="I64" s="185">
        <f t="shared" si="18"/>
        <v>0</v>
      </c>
      <c r="J64" s="186"/>
      <c r="K64" s="185">
        <f t="shared" si="19"/>
        <v>0</v>
      </c>
      <c r="L64" s="185">
        <v>15</v>
      </c>
      <c r="M64" s="187">
        <f t="shared" si="20"/>
        <v>0</v>
      </c>
      <c r="N64" s="159">
        <v>3.8000000000000002E-4</v>
      </c>
      <c r="O64" s="159">
        <f t="shared" si="21"/>
        <v>0</v>
      </c>
      <c r="P64" s="159">
        <v>0</v>
      </c>
      <c r="Q64" s="159">
        <f t="shared" si="22"/>
        <v>0</v>
      </c>
      <c r="R64" s="159" t="s">
        <v>343</v>
      </c>
      <c r="S64" s="159" t="s">
        <v>223</v>
      </c>
      <c r="T64" s="159" t="s">
        <v>223</v>
      </c>
      <c r="U64" s="159">
        <v>0</v>
      </c>
      <c r="V64" s="159">
        <f t="shared" si="23"/>
        <v>0</v>
      </c>
      <c r="W64" s="159"/>
      <c r="X64" s="159" t="s">
        <v>344</v>
      </c>
      <c r="Y64" s="150"/>
      <c r="Z64" s="150"/>
      <c r="AA64" s="150"/>
      <c r="AB64" s="150"/>
      <c r="AC64" s="150"/>
      <c r="AD64" s="150"/>
      <c r="AE64" s="150"/>
      <c r="AF64" s="150"/>
      <c r="AG64" s="150" t="s">
        <v>345</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81">
        <v>52</v>
      </c>
      <c r="B65" s="182" t="s">
        <v>1341</v>
      </c>
      <c r="C65" s="188" t="s">
        <v>1342</v>
      </c>
      <c r="D65" s="183" t="s">
        <v>357</v>
      </c>
      <c r="E65" s="184">
        <v>12</v>
      </c>
      <c r="F65" s="185">
        <f t="shared" si="16"/>
        <v>0</v>
      </c>
      <c r="G65" s="185">
        <f t="shared" si="17"/>
        <v>0</v>
      </c>
      <c r="H65" s="186"/>
      <c r="I65" s="185">
        <f t="shared" si="18"/>
        <v>0</v>
      </c>
      <c r="J65" s="186"/>
      <c r="K65" s="185">
        <f t="shared" si="19"/>
        <v>0</v>
      </c>
      <c r="L65" s="185">
        <v>15</v>
      </c>
      <c r="M65" s="187">
        <f t="shared" si="20"/>
        <v>0</v>
      </c>
      <c r="N65" s="159">
        <v>2.2000000000000001E-4</v>
      </c>
      <c r="O65" s="159">
        <f t="shared" si="21"/>
        <v>0</v>
      </c>
      <c r="P65" s="159">
        <v>0</v>
      </c>
      <c r="Q65" s="159">
        <f t="shared" si="22"/>
        <v>0</v>
      </c>
      <c r="R65" s="159" t="s">
        <v>343</v>
      </c>
      <c r="S65" s="159" t="s">
        <v>223</v>
      </c>
      <c r="T65" s="159" t="s">
        <v>223</v>
      </c>
      <c r="U65" s="159">
        <v>0</v>
      </c>
      <c r="V65" s="159">
        <f t="shared" si="23"/>
        <v>0</v>
      </c>
      <c r="W65" s="159"/>
      <c r="X65" s="159" t="s">
        <v>344</v>
      </c>
      <c r="Y65" s="150"/>
      <c r="Z65" s="150"/>
      <c r="AA65" s="150"/>
      <c r="AB65" s="150"/>
      <c r="AC65" s="150"/>
      <c r="AD65" s="150"/>
      <c r="AE65" s="150"/>
      <c r="AF65" s="150"/>
      <c r="AG65" s="150" t="s">
        <v>345</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81">
        <v>53</v>
      </c>
      <c r="B66" s="182" t="s">
        <v>1343</v>
      </c>
      <c r="C66" s="188" t="s">
        <v>1344</v>
      </c>
      <c r="D66" s="183" t="s">
        <v>357</v>
      </c>
      <c r="E66" s="184">
        <v>2</v>
      </c>
      <c r="F66" s="185">
        <f t="shared" si="16"/>
        <v>0</v>
      </c>
      <c r="G66" s="185">
        <f t="shared" si="17"/>
        <v>0</v>
      </c>
      <c r="H66" s="186"/>
      <c r="I66" s="185">
        <f t="shared" si="18"/>
        <v>0</v>
      </c>
      <c r="J66" s="186"/>
      <c r="K66" s="185">
        <f t="shared" si="19"/>
        <v>0</v>
      </c>
      <c r="L66" s="185">
        <v>15</v>
      </c>
      <c r="M66" s="187">
        <f t="shared" si="20"/>
        <v>0</v>
      </c>
      <c r="N66" s="159">
        <v>4.0000000000000002E-4</v>
      </c>
      <c r="O66" s="159">
        <f t="shared" si="21"/>
        <v>0</v>
      </c>
      <c r="P66" s="159">
        <v>0</v>
      </c>
      <c r="Q66" s="159">
        <f t="shared" si="22"/>
        <v>0</v>
      </c>
      <c r="R66" s="159" t="s">
        <v>343</v>
      </c>
      <c r="S66" s="159" t="s">
        <v>223</v>
      </c>
      <c r="T66" s="159" t="s">
        <v>223</v>
      </c>
      <c r="U66" s="159">
        <v>0</v>
      </c>
      <c r="V66" s="159">
        <f t="shared" si="23"/>
        <v>0</v>
      </c>
      <c r="W66" s="159"/>
      <c r="X66" s="159" t="s">
        <v>344</v>
      </c>
      <c r="Y66" s="150"/>
      <c r="Z66" s="150"/>
      <c r="AA66" s="150"/>
      <c r="AB66" s="150"/>
      <c r="AC66" s="150"/>
      <c r="AD66" s="150"/>
      <c r="AE66" s="150"/>
      <c r="AF66" s="150"/>
      <c r="AG66" s="150" t="s">
        <v>345</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81">
        <v>54</v>
      </c>
      <c r="B67" s="182" t="s">
        <v>1345</v>
      </c>
      <c r="C67" s="188" t="s">
        <v>1346</v>
      </c>
      <c r="D67" s="183" t="s">
        <v>357</v>
      </c>
      <c r="E67" s="184">
        <v>1</v>
      </c>
      <c r="F67" s="185">
        <f t="shared" si="16"/>
        <v>0</v>
      </c>
      <c r="G67" s="185">
        <f t="shared" si="17"/>
        <v>0</v>
      </c>
      <c r="H67" s="186"/>
      <c r="I67" s="185">
        <f t="shared" si="18"/>
        <v>0</v>
      </c>
      <c r="J67" s="186"/>
      <c r="K67" s="185">
        <f t="shared" si="19"/>
        <v>0</v>
      </c>
      <c r="L67" s="185">
        <v>15</v>
      </c>
      <c r="M67" s="187">
        <f t="shared" si="20"/>
        <v>0</v>
      </c>
      <c r="N67" s="159">
        <v>7.7999999999999999E-4</v>
      </c>
      <c r="O67" s="159">
        <f t="shared" si="21"/>
        <v>0</v>
      </c>
      <c r="P67" s="159">
        <v>0</v>
      </c>
      <c r="Q67" s="159">
        <f t="shared" si="22"/>
        <v>0</v>
      </c>
      <c r="R67" s="159" t="s">
        <v>343</v>
      </c>
      <c r="S67" s="159" t="s">
        <v>223</v>
      </c>
      <c r="T67" s="159" t="s">
        <v>223</v>
      </c>
      <c r="U67" s="159">
        <v>0</v>
      </c>
      <c r="V67" s="159">
        <f t="shared" si="23"/>
        <v>0</v>
      </c>
      <c r="W67" s="159"/>
      <c r="X67" s="159" t="s">
        <v>344</v>
      </c>
      <c r="Y67" s="150"/>
      <c r="Z67" s="150"/>
      <c r="AA67" s="150"/>
      <c r="AB67" s="150"/>
      <c r="AC67" s="150"/>
      <c r="AD67" s="150"/>
      <c r="AE67" s="150"/>
      <c r="AF67" s="150"/>
      <c r="AG67" s="150" t="s">
        <v>345</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81">
        <v>55</v>
      </c>
      <c r="B68" s="182" t="s">
        <v>1347</v>
      </c>
      <c r="C68" s="188" t="s">
        <v>1348</v>
      </c>
      <c r="D68" s="183" t="s">
        <v>357</v>
      </c>
      <c r="E68" s="184">
        <v>44</v>
      </c>
      <c r="F68" s="185">
        <f t="shared" si="16"/>
        <v>0</v>
      </c>
      <c r="G68" s="185">
        <f t="shared" si="17"/>
        <v>0</v>
      </c>
      <c r="H68" s="186"/>
      <c r="I68" s="185">
        <f t="shared" si="18"/>
        <v>0</v>
      </c>
      <c r="J68" s="186"/>
      <c r="K68" s="185">
        <f t="shared" si="19"/>
        <v>0</v>
      </c>
      <c r="L68" s="185">
        <v>15</v>
      </c>
      <c r="M68" s="187">
        <f t="shared" si="20"/>
        <v>0</v>
      </c>
      <c r="N68" s="159">
        <v>5.0000000000000002E-5</v>
      </c>
      <c r="O68" s="159">
        <f t="shared" si="21"/>
        <v>0</v>
      </c>
      <c r="P68" s="159">
        <v>0</v>
      </c>
      <c r="Q68" s="159">
        <f t="shared" si="22"/>
        <v>0</v>
      </c>
      <c r="R68" s="159" t="s">
        <v>343</v>
      </c>
      <c r="S68" s="159" t="s">
        <v>223</v>
      </c>
      <c r="T68" s="159" t="s">
        <v>223</v>
      </c>
      <c r="U68" s="159">
        <v>0</v>
      </c>
      <c r="V68" s="159">
        <f t="shared" si="23"/>
        <v>0</v>
      </c>
      <c r="W68" s="159"/>
      <c r="X68" s="159" t="s">
        <v>344</v>
      </c>
      <c r="Y68" s="150"/>
      <c r="Z68" s="150"/>
      <c r="AA68" s="150"/>
      <c r="AB68" s="150"/>
      <c r="AC68" s="150"/>
      <c r="AD68" s="150"/>
      <c r="AE68" s="150"/>
      <c r="AF68" s="150"/>
      <c r="AG68" s="150" t="s">
        <v>345</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0.399999999999999" outlineLevel="1" x14ac:dyDescent="0.25">
      <c r="A69" s="181">
        <v>56</v>
      </c>
      <c r="B69" s="182" t="s">
        <v>1349</v>
      </c>
      <c r="C69" s="188" t="s">
        <v>1350</v>
      </c>
      <c r="D69" s="183" t="s">
        <v>357</v>
      </c>
      <c r="E69" s="184">
        <v>6</v>
      </c>
      <c r="F69" s="185">
        <f t="shared" si="16"/>
        <v>0</v>
      </c>
      <c r="G69" s="185">
        <f t="shared" si="17"/>
        <v>0</v>
      </c>
      <c r="H69" s="186"/>
      <c r="I69" s="185">
        <f t="shared" si="18"/>
        <v>0</v>
      </c>
      <c r="J69" s="186"/>
      <c r="K69" s="185">
        <f t="shared" si="19"/>
        <v>0</v>
      </c>
      <c r="L69" s="185">
        <v>15</v>
      </c>
      <c r="M69" s="187">
        <f t="shared" si="20"/>
        <v>0</v>
      </c>
      <c r="N69" s="159">
        <v>2.3000000000000001E-4</v>
      </c>
      <c r="O69" s="159">
        <f t="shared" si="21"/>
        <v>0</v>
      </c>
      <c r="P69" s="159">
        <v>0</v>
      </c>
      <c r="Q69" s="159">
        <f t="shared" si="22"/>
        <v>0</v>
      </c>
      <c r="R69" s="159" t="s">
        <v>343</v>
      </c>
      <c r="S69" s="159" t="s">
        <v>223</v>
      </c>
      <c r="T69" s="159" t="s">
        <v>223</v>
      </c>
      <c r="U69" s="159">
        <v>0</v>
      </c>
      <c r="V69" s="159">
        <f t="shared" si="23"/>
        <v>0</v>
      </c>
      <c r="W69" s="159"/>
      <c r="X69" s="159" t="s">
        <v>344</v>
      </c>
      <c r="Y69" s="150"/>
      <c r="Z69" s="150"/>
      <c r="AA69" s="150"/>
      <c r="AB69" s="150"/>
      <c r="AC69" s="150"/>
      <c r="AD69" s="150"/>
      <c r="AE69" s="150"/>
      <c r="AF69" s="150"/>
      <c r="AG69" s="150" t="s">
        <v>345</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81">
        <v>57</v>
      </c>
      <c r="B70" s="182" t="s">
        <v>1351</v>
      </c>
      <c r="C70" s="188" t="s">
        <v>1352</v>
      </c>
      <c r="D70" s="183" t="s">
        <v>357</v>
      </c>
      <c r="E70" s="184">
        <v>1</v>
      </c>
      <c r="F70" s="185">
        <f t="shared" si="16"/>
        <v>0</v>
      </c>
      <c r="G70" s="185">
        <f t="shared" si="17"/>
        <v>0</v>
      </c>
      <c r="H70" s="186"/>
      <c r="I70" s="185">
        <f t="shared" si="18"/>
        <v>0</v>
      </c>
      <c r="J70" s="186"/>
      <c r="K70" s="185">
        <f t="shared" si="19"/>
        <v>0</v>
      </c>
      <c r="L70" s="185">
        <v>15</v>
      </c>
      <c r="M70" s="187">
        <f t="shared" si="20"/>
        <v>0</v>
      </c>
      <c r="N70" s="159">
        <v>0.03</v>
      </c>
      <c r="O70" s="159">
        <f t="shared" si="21"/>
        <v>0.03</v>
      </c>
      <c r="P70" s="159">
        <v>0</v>
      </c>
      <c r="Q70" s="159">
        <f t="shared" si="22"/>
        <v>0</v>
      </c>
      <c r="R70" s="159" t="s">
        <v>343</v>
      </c>
      <c r="S70" s="159" t="s">
        <v>223</v>
      </c>
      <c r="T70" s="159" t="s">
        <v>223</v>
      </c>
      <c r="U70" s="159">
        <v>0</v>
      </c>
      <c r="V70" s="159">
        <f t="shared" si="23"/>
        <v>0</v>
      </c>
      <c r="W70" s="159"/>
      <c r="X70" s="159" t="s">
        <v>344</v>
      </c>
      <c r="Y70" s="150"/>
      <c r="Z70" s="150"/>
      <c r="AA70" s="150"/>
      <c r="AB70" s="150"/>
      <c r="AC70" s="150"/>
      <c r="AD70" s="150"/>
      <c r="AE70" s="150"/>
      <c r="AF70" s="150"/>
      <c r="AG70" s="150" t="s">
        <v>345</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81">
        <v>58</v>
      </c>
      <c r="B71" s="182" t="s">
        <v>1353</v>
      </c>
      <c r="C71" s="188" t="s">
        <v>2028</v>
      </c>
      <c r="D71" s="183" t="s">
        <v>357</v>
      </c>
      <c r="E71" s="184">
        <v>24</v>
      </c>
      <c r="F71" s="185">
        <f t="shared" si="16"/>
        <v>0</v>
      </c>
      <c r="G71" s="185">
        <f t="shared" si="17"/>
        <v>0</v>
      </c>
      <c r="H71" s="186"/>
      <c r="I71" s="185">
        <f t="shared" si="18"/>
        <v>0</v>
      </c>
      <c r="J71" s="186"/>
      <c r="K71" s="185">
        <f t="shared" si="19"/>
        <v>0</v>
      </c>
      <c r="L71" s="185">
        <v>15</v>
      </c>
      <c r="M71" s="187">
        <f t="shared" si="20"/>
        <v>0</v>
      </c>
      <c r="N71" s="159">
        <v>2.0000000000000001E-4</v>
      </c>
      <c r="O71" s="159">
        <f t="shared" si="21"/>
        <v>0</v>
      </c>
      <c r="P71" s="159">
        <v>0</v>
      </c>
      <c r="Q71" s="159">
        <f t="shared" si="22"/>
        <v>0</v>
      </c>
      <c r="R71" s="159" t="s">
        <v>343</v>
      </c>
      <c r="S71" s="159" t="s">
        <v>223</v>
      </c>
      <c r="T71" s="159" t="s">
        <v>223</v>
      </c>
      <c r="U71" s="159">
        <v>0</v>
      </c>
      <c r="V71" s="159">
        <f t="shared" si="23"/>
        <v>0</v>
      </c>
      <c r="W71" s="159"/>
      <c r="X71" s="159" t="s">
        <v>344</v>
      </c>
      <c r="Y71" s="150"/>
      <c r="Z71" s="150"/>
      <c r="AA71" s="150"/>
      <c r="AB71" s="150"/>
      <c r="AC71" s="150"/>
      <c r="AD71" s="150"/>
      <c r="AE71" s="150"/>
      <c r="AF71" s="150"/>
      <c r="AG71" s="150" t="s">
        <v>345</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x14ac:dyDescent="0.25">
      <c r="A72" s="161" t="s">
        <v>218</v>
      </c>
      <c r="B72" s="162" t="s">
        <v>157</v>
      </c>
      <c r="C72" s="176" t="s">
        <v>158</v>
      </c>
      <c r="D72" s="163"/>
      <c r="E72" s="164"/>
      <c r="F72" s="165"/>
      <c r="G72" s="165">
        <f>SUMIF(AG73:AG89,"&lt;&gt;NOR",G73:G89)</f>
        <v>0</v>
      </c>
      <c r="H72" s="165"/>
      <c r="I72" s="165">
        <f>SUM(I73:I89)</f>
        <v>0</v>
      </c>
      <c r="J72" s="165"/>
      <c r="K72" s="165">
        <f>SUM(K73:K89)</f>
        <v>0</v>
      </c>
      <c r="L72" s="165"/>
      <c r="M72" s="166">
        <f>SUM(M73:M89)</f>
        <v>0</v>
      </c>
      <c r="N72" s="160"/>
      <c r="O72" s="160">
        <f>SUM(O73:O89)</f>
        <v>1.6100000000000005</v>
      </c>
      <c r="P72" s="160"/>
      <c r="Q72" s="160">
        <f>SUM(Q73:Q89)</f>
        <v>0</v>
      </c>
      <c r="R72" s="160"/>
      <c r="S72" s="160"/>
      <c r="T72" s="160"/>
      <c r="U72" s="160"/>
      <c r="V72" s="160">
        <f>SUM(V73:V89)</f>
        <v>127.46</v>
      </c>
      <c r="W72" s="160"/>
      <c r="X72" s="160"/>
      <c r="AG72" t="s">
        <v>219</v>
      </c>
    </row>
    <row r="73" spans="1:60" ht="20.399999999999999" outlineLevel="1" x14ac:dyDescent="0.25">
      <c r="A73" s="181">
        <v>59</v>
      </c>
      <c r="B73" s="182" t="s">
        <v>1354</v>
      </c>
      <c r="C73" s="188" t="s">
        <v>2027</v>
      </c>
      <c r="D73" s="183" t="s">
        <v>740</v>
      </c>
      <c r="E73" s="184">
        <v>5</v>
      </c>
      <c r="F73" s="185">
        <f t="shared" ref="F73:F89" si="24">H73+J73</f>
        <v>0</v>
      </c>
      <c r="G73" s="185">
        <f t="shared" ref="G73:G89" si="25">ROUND(E73*F73,2)</f>
        <v>0</v>
      </c>
      <c r="H73" s="186"/>
      <c r="I73" s="185">
        <f t="shared" ref="I73:I89" si="26">ROUND(E73*H73,2)</f>
        <v>0</v>
      </c>
      <c r="J73" s="186"/>
      <c r="K73" s="185">
        <f t="shared" ref="K73:K89" si="27">ROUND(E73*J73,2)</f>
        <v>0</v>
      </c>
      <c r="L73" s="185">
        <v>15</v>
      </c>
      <c r="M73" s="187">
        <f t="shared" ref="M73:M89" si="28">G73*(1+L73/100)</f>
        <v>0</v>
      </c>
      <c r="N73" s="159">
        <v>2.0889999999999999E-2</v>
      </c>
      <c r="O73" s="159">
        <f t="shared" ref="O73:O89" si="29">ROUND(E73*N73,2)</f>
        <v>0.1</v>
      </c>
      <c r="P73" s="159">
        <v>0</v>
      </c>
      <c r="Q73" s="159">
        <f t="shared" ref="Q73:Q89" si="30">ROUND(E73*P73,2)</f>
        <v>0</v>
      </c>
      <c r="R73" s="159"/>
      <c r="S73" s="159" t="s">
        <v>223</v>
      </c>
      <c r="T73" s="159" t="s">
        <v>223</v>
      </c>
      <c r="U73" s="159">
        <v>0.97299999999999998</v>
      </c>
      <c r="V73" s="159">
        <f t="shared" ref="V73:V89" si="31">ROUND(E73*U73,2)</f>
        <v>4.87</v>
      </c>
      <c r="W73" s="159"/>
      <c r="X73" s="159" t="s">
        <v>268</v>
      </c>
      <c r="Y73" s="150"/>
      <c r="Z73" s="150"/>
      <c r="AA73" s="150"/>
      <c r="AB73" s="150"/>
      <c r="AC73" s="150"/>
      <c r="AD73" s="150"/>
      <c r="AE73" s="150"/>
      <c r="AF73" s="150"/>
      <c r="AG73" s="150" t="s">
        <v>332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0.399999999999999" outlineLevel="1" x14ac:dyDescent="0.25">
      <c r="A74" s="181">
        <v>59</v>
      </c>
      <c r="B74" s="182" t="s">
        <v>2072</v>
      </c>
      <c r="C74" s="188" t="s">
        <v>2071</v>
      </c>
      <c r="D74" s="183" t="s">
        <v>740</v>
      </c>
      <c r="E74" s="184">
        <v>1</v>
      </c>
      <c r="F74" s="185">
        <f t="shared" si="24"/>
        <v>0</v>
      </c>
      <c r="G74" s="185">
        <f t="shared" ref="G74" si="32">ROUND(E74*F74,2)</f>
        <v>0</v>
      </c>
      <c r="H74" s="186"/>
      <c r="I74" s="185">
        <f t="shared" ref="I74" si="33">ROUND(E74*H74,2)</f>
        <v>0</v>
      </c>
      <c r="J74" s="186"/>
      <c r="K74" s="185">
        <f t="shared" ref="K74" si="34">ROUND(E74*J74,2)</f>
        <v>0</v>
      </c>
      <c r="L74" s="185">
        <v>15</v>
      </c>
      <c r="M74" s="187">
        <f t="shared" ref="M74" si="35">G74*(1+L74/100)</f>
        <v>0</v>
      </c>
      <c r="N74" s="159">
        <v>2.0889999999999999E-2</v>
      </c>
      <c r="O74" s="159">
        <f t="shared" ref="O74" si="36">ROUND(E74*N74,2)</f>
        <v>0.02</v>
      </c>
      <c r="P74" s="159">
        <v>0</v>
      </c>
      <c r="Q74" s="159">
        <f t="shared" ref="Q74" si="37">ROUND(E74*P74,2)</f>
        <v>0</v>
      </c>
      <c r="R74" s="159"/>
      <c r="S74" s="159" t="s">
        <v>223</v>
      </c>
      <c r="T74" s="159" t="s">
        <v>223</v>
      </c>
      <c r="U74" s="159">
        <v>0.97299999999999998</v>
      </c>
      <c r="V74" s="159">
        <f t="shared" ref="V74" si="38">ROUND(E74*U74,2)</f>
        <v>0.97</v>
      </c>
      <c r="W74" s="159"/>
      <c r="X74" s="159" t="s">
        <v>268</v>
      </c>
      <c r="Y74" s="150"/>
      <c r="Z74" s="150"/>
      <c r="AA74" s="150"/>
      <c r="AB74" s="150"/>
      <c r="AC74" s="150"/>
      <c r="AD74" s="150"/>
      <c r="AE74" s="150"/>
      <c r="AF74" s="150"/>
      <c r="AG74" s="150" t="s">
        <v>332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1">
        <v>60</v>
      </c>
      <c r="B75" s="182" t="s">
        <v>1355</v>
      </c>
      <c r="C75" s="188" t="s">
        <v>2026</v>
      </c>
      <c r="D75" s="183" t="s">
        <v>740</v>
      </c>
      <c r="E75" s="184">
        <v>1</v>
      </c>
      <c r="F75" s="185">
        <f t="shared" si="24"/>
        <v>0</v>
      </c>
      <c r="G75" s="185">
        <f t="shared" si="25"/>
        <v>0</v>
      </c>
      <c r="H75" s="186"/>
      <c r="I75" s="185">
        <f t="shared" si="26"/>
        <v>0</v>
      </c>
      <c r="J75" s="186"/>
      <c r="K75" s="185">
        <f t="shared" si="27"/>
        <v>0</v>
      </c>
      <c r="L75" s="185">
        <v>15</v>
      </c>
      <c r="M75" s="187">
        <f t="shared" si="28"/>
        <v>0</v>
      </c>
      <c r="N75" s="159">
        <v>1.444E-2</v>
      </c>
      <c r="O75" s="159">
        <f t="shared" si="29"/>
        <v>0.01</v>
      </c>
      <c r="P75" s="159">
        <v>0</v>
      </c>
      <c r="Q75" s="159">
        <f t="shared" si="30"/>
        <v>0</v>
      </c>
      <c r="R75" s="159"/>
      <c r="S75" s="159" t="s">
        <v>223</v>
      </c>
      <c r="T75" s="159" t="s">
        <v>223</v>
      </c>
      <c r="U75" s="159">
        <v>1.25</v>
      </c>
      <c r="V75" s="159">
        <f t="shared" si="31"/>
        <v>1.25</v>
      </c>
      <c r="W75" s="159"/>
      <c r="X75" s="159" t="s">
        <v>268</v>
      </c>
      <c r="Y75" s="150"/>
      <c r="Z75" s="150"/>
      <c r="AA75" s="150"/>
      <c r="AB75" s="150"/>
      <c r="AC75" s="150"/>
      <c r="AD75" s="150"/>
      <c r="AE75" s="150"/>
      <c r="AF75" s="150"/>
      <c r="AG75" s="150" t="s">
        <v>332</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0.399999999999999" outlineLevel="1" x14ac:dyDescent="0.25">
      <c r="A76" s="181">
        <v>61</v>
      </c>
      <c r="B76" s="182" t="s">
        <v>1356</v>
      </c>
      <c r="C76" s="188" t="s">
        <v>1357</v>
      </c>
      <c r="D76" s="183" t="s">
        <v>357</v>
      </c>
      <c r="E76" s="184">
        <v>1</v>
      </c>
      <c r="F76" s="185">
        <f t="shared" si="24"/>
        <v>0</v>
      </c>
      <c r="G76" s="185">
        <f t="shared" si="25"/>
        <v>0</v>
      </c>
      <c r="H76" s="186"/>
      <c r="I76" s="185">
        <f t="shared" si="26"/>
        <v>0</v>
      </c>
      <c r="J76" s="186"/>
      <c r="K76" s="185">
        <f t="shared" si="27"/>
        <v>0</v>
      </c>
      <c r="L76" s="185">
        <v>15</v>
      </c>
      <c r="M76" s="187">
        <f t="shared" si="28"/>
        <v>0</v>
      </c>
      <c r="N76" s="159">
        <v>8.4999999999999995E-4</v>
      </c>
      <c r="O76" s="159">
        <f t="shared" si="29"/>
        <v>0</v>
      </c>
      <c r="P76" s="159">
        <v>0</v>
      </c>
      <c r="Q76" s="159">
        <f t="shared" si="30"/>
        <v>0</v>
      </c>
      <c r="R76" s="159"/>
      <c r="S76" s="159" t="s">
        <v>223</v>
      </c>
      <c r="T76" s="159" t="s">
        <v>223</v>
      </c>
      <c r="U76" s="159">
        <v>0.44500000000000001</v>
      </c>
      <c r="V76" s="159">
        <f t="shared" si="31"/>
        <v>0.45</v>
      </c>
      <c r="W76" s="159"/>
      <c r="X76" s="159" t="s">
        <v>268</v>
      </c>
      <c r="Y76" s="150"/>
      <c r="Z76" s="150"/>
      <c r="AA76" s="150"/>
      <c r="AB76" s="150"/>
      <c r="AC76" s="150"/>
      <c r="AD76" s="150"/>
      <c r="AE76" s="150"/>
      <c r="AF76" s="150"/>
      <c r="AG76" s="150" t="s">
        <v>332</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0.399999999999999" outlineLevel="1" x14ac:dyDescent="0.25">
      <c r="A77" s="181">
        <v>62</v>
      </c>
      <c r="B77" s="182" t="s">
        <v>1358</v>
      </c>
      <c r="C77" s="188" t="s">
        <v>1359</v>
      </c>
      <c r="D77" s="183" t="s">
        <v>357</v>
      </c>
      <c r="E77" s="184">
        <v>6</v>
      </c>
      <c r="F77" s="185">
        <f t="shared" si="24"/>
        <v>0</v>
      </c>
      <c r="G77" s="185">
        <f t="shared" si="25"/>
        <v>0</v>
      </c>
      <c r="H77" s="186"/>
      <c r="I77" s="185">
        <f t="shared" si="26"/>
        <v>0</v>
      </c>
      <c r="J77" s="186"/>
      <c r="K77" s="185">
        <f t="shared" si="27"/>
        <v>0</v>
      </c>
      <c r="L77" s="185">
        <v>15</v>
      </c>
      <c r="M77" s="187">
        <f t="shared" si="28"/>
        <v>0</v>
      </c>
      <c r="N77" s="159">
        <v>7.2999999999999996E-4</v>
      </c>
      <c r="O77" s="159">
        <f t="shared" si="29"/>
        <v>0</v>
      </c>
      <c r="P77" s="159">
        <v>0</v>
      </c>
      <c r="Q77" s="159">
        <f t="shared" si="30"/>
        <v>0</v>
      </c>
      <c r="R77" s="159"/>
      <c r="S77" s="159" t="s">
        <v>223</v>
      </c>
      <c r="T77" s="159" t="s">
        <v>223</v>
      </c>
      <c r="U77" s="159">
        <v>0.246</v>
      </c>
      <c r="V77" s="159">
        <f t="shared" si="31"/>
        <v>1.48</v>
      </c>
      <c r="W77" s="159"/>
      <c r="X77" s="159" t="s">
        <v>268</v>
      </c>
      <c r="Y77" s="150"/>
      <c r="Z77" s="150"/>
      <c r="AA77" s="150"/>
      <c r="AB77" s="150"/>
      <c r="AC77" s="150"/>
      <c r="AD77" s="150"/>
      <c r="AE77" s="150"/>
      <c r="AF77" s="150"/>
      <c r="AG77" s="150" t="s">
        <v>332</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1">
        <v>63</v>
      </c>
      <c r="B78" s="182" t="s">
        <v>1360</v>
      </c>
      <c r="C78" s="188" t="s">
        <v>1361</v>
      </c>
      <c r="D78" s="183" t="s">
        <v>342</v>
      </c>
      <c r="E78" s="184">
        <v>1</v>
      </c>
      <c r="F78" s="185">
        <f t="shared" si="24"/>
        <v>0</v>
      </c>
      <c r="G78" s="185">
        <f t="shared" si="25"/>
        <v>0</v>
      </c>
      <c r="H78" s="186"/>
      <c r="I78" s="185">
        <f t="shared" si="26"/>
        <v>0</v>
      </c>
      <c r="J78" s="186"/>
      <c r="K78" s="185">
        <f t="shared" si="27"/>
        <v>0</v>
      </c>
      <c r="L78" s="185">
        <v>15</v>
      </c>
      <c r="M78" s="187">
        <f t="shared" si="28"/>
        <v>0</v>
      </c>
      <c r="N78" s="159">
        <v>0</v>
      </c>
      <c r="O78" s="159">
        <f t="shared" si="29"/>
        <v>0</v>
      </c>
      <c r="P78" s="159">
        <v>0</v>
      </c>
      <c r="Q78" s="159">
        <f t="shared" si="30"/>
        <v>0</v>
      </c>
      <c r="R78" s="159"/>
      <c r="S78" s="159" t="s">
        <v>223</v>
      </c>
      <c r="T78" s="159" t="s">
        <v>223</v>
      </c>
      <c r="U78" s="159">
        <v>1.573</v>
      </c>
      <c r="V78" s="159">
        <f t="shared" si="31"/>
        <v>1.57</v>
      </c>
      <c r="W78" s="159"/>
      <c r="X78" s="159" t="s">
        <v>268</v>
      </c>
      <c r="Y78" s="150"/>
      <c r="Z78" s="150"/>
      <c r="AA78" s="150"/>
      <c r="AB78" s="150"/>
      <c r="AC78" s="150"/>
      <c r="AD78" s="150"/>
      <c r="AE78" s="150"/>
      <c r="AF78" s="150"/>
      <c r="AG78" s="150" t="s">
        <v>332</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81">
        <v>64</v>
      </c>
      <c r="B79" s="182" t="s">
        <v>1362</v>
      </c>
      <c r="C79" s="188" t="s">
        <v>1363</v>
      </c>
      <c r="D79" s="183" t="s">
        <v>357</v>
      </c>
      <c r="E79" s="184">
        <v>6</v>
      </c>
      <c r="F79" s="185">
        <f t="shared" si="24"/>
        <v>0</v>
      </c>
      <c r="G79" s="185">
        <f t="shared" si="25"/>
        <v>0</v>
      </c>
      <c r="H79" s="186"/>
      <c r="I79" s="185">
        <f t="shared" si="26"/>
        <v>0</v>
      </c>
      <c r="J79" s="186"/>
      <c r="K79" s="185">
        <f t="shared" si="27"/>
        <v>0</v>
      </c>
      <c r="L79" s="185">
        <v>15</v>
      </c>
      <c r="M79" s="187">
        <f t="shared" si="28"/>
        <v>0</v>
      </c>
      <c r="N79" s="159">
        <v>6.4099999999999999E-3</v>
      </c>
      <c r="O79" s="159">
        <f t="shared" si="29"/>
        <v>0.04</v>
      </c>
      <c r="P79" s="159">
        <v>0</v>
      </c>
      <c r="Q79" s="159">
        <f t="shared" si="30"/>
        <v>0</v>
      </c>
      <c r="R79" s="159"/>
      <c r="S79" s="159" t="s">
        <v>223</v>
      </c>
      <c r="T79" s="159" t="s">
        <v>223</v>
      </c>
      <c r="U79" s="159">
        <v>2.1550799999999999</v>
      </c>
      <c r="V79" s="159">
        <f t="shared" si="31"/>
        <v>12.93</v>
      </c>
      <c r="W79" s="159"/>
      <c r="X79" s="159" t="s">
        <v>791</v>
      </c>
      <c r="Y79" s="150"/>
      <c r="Z79" s="150"/>
      <c r="AA79" s="150"/>
      <c r="AB79" s="150"/>
      <c r="AC79" s="150"/>
      <c r="AD79" s="150"/>
      <c r="AE79" s="150"/>
      <c r="AF79" s="150"/>
      <c r="AG79" s="150" t="s">
        <v>792</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81">
        <v>65</v>
      </c>
      <c r="B80" s="182" t="s">
        <v>1364</v>
      </c>
      <c r="C80" s="188" t="s">
        <v>2084</v>
      </c>
      <c r="D80" s="183" t="s">
        <v>357</v>
      </c>
      <c r="E80" s="184">
        <v>3</v>
      </c>
      <c r="F80" s="185">
        <f t="shared" si="24"/>
        <v>0</v>
      </c>
      <c r="G80" s="185">
        <f t="shared" si="25"/>
        <v>0</v>
      </c>
      <c r="H80" s="186"/>
      <c r="I80" s="185">
        <f t="shared" si="26"/>
        <v>0</v>
      </c>
      <c r="J80" s="186"/>
      <c r="K80" s="185">
        <f t="shared" si="27"/>
        <v>0</v>
      </c>
      <c r="L80" s="185">
        <v>15</v>
      </c>
      <c r="M80" s="187">
        <f t="shared" si="28"/>
        <v>0</v>
      </c>
      <c r="N80" s="159">
        <v>0.28234999999999999</v>
      </c>
      <c r="O80" s="159">
        <f t="shared" si="29"/>
        <v>0.85</v>
      </c>
      <c r="P80" s="159">
        <v>0</v>
      </c>
      <c r="Q80" s="159">
        <f t="shared" si="30"/>
        <v>0</v>
      </c>
      <c r="R80" s="159"/>
      <c r="S80" s="159" t="s">
        <v>223</v>
      </c>
      <c r="T80" s="159" t="s">
        <v>223</v>
      </c>
      <c r="U80" s="159">
        <v>7.2626400000000002</v>
      </c>
      <c r="V80" s="159">
        <f t="shared" si="31"/>
        <v>21.79</v>
      </c>
      <c r="W80" s="159"/>
      <c r="X80" s="159" t="s">
        <v>791</v>
      </c>
      <c r="Y80" s="150"/>
      <c r="Z80" s="150"/>
      <c r="AA80" s="150"/>
      <c r="AB80" s="150"/>
      <c r="AC80" s="150"/>
      <c r="AD80" s="150"/>
      <c r="AE80" s="150"/>
      <c r="AF80" s="150"/>
      <c r="AG80" s="150" t="s">
        <v>792</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81">
        <v>66</v>
      </c>
      <c r="B81" s="182" t="s">
        <v>1365</v>
      </c>
      <c r="C81" s="188" t="s">
        <v>2083</v>
      </c>
      <c r="D81" s="183" t="s">
        <v>357</v>
      </c>
      <c r="E81" s="184">
        <v>3</v>
      </c>
      <c r="F81" s="185">
        <f t="shared" si="24"/>
        <v>0</v>
      </c>
      <c r="G81" s="185">
        <f t="shared" si="25"/>
        <v>0</v>
      </c>
      <c r="H81" s="186"/>
      <c r="I81" s="185">
        <f t="shared" si="26"/>
        <v>0</v>
      </c>
      <c r="J81" s="186"/>
      <c r="K81" s="185">
        <f t="shared" si="27"/>
        <v>0</v>
      </c>
      <c r="L81" s="185">
        <v>15</v>
      </c>
      <c r="M81" s="187">
        <f t="shared" si="28"/>
        <v>0</v>
      </c>
      <c r="N81" s="159">
        <v>3.8280000000000002E-2</v>
      </c>
      <c r="O81" s="159">
        <f t="shared" si="29"/>
        <v>0.11</v>
      </c>
      <c r="P81" s="159">
        <v>0</v>
      </c>
      <c r="Q81" s="159">
        <f t="shared" si="30"/>
        <v>0</v>
      </c>
      <c r="R81" s="159"/>
      <c r="S81" s="159" t="s">
        <v>223</v>
      </c>
      <c r="T81" s="159" t="s">
        <v>223</v>
      </c>
      <c r="U81" s="159">
        <v>6.9312100000000001</v>
      </c>
      <c r="V81" s="159">
        <f t="shared" si="31"/>
        <v>20.79</v>
      </c>
      <c r="W81" s="159"/>
      <c r="X81" s="159" t="s">
        <v>791</v>
      </c>
      <c r="Y81" s="150"/>
      <c r="Z81" s="150"/>
      <c r="AA81" s="150"/>
      <c r="AB81" s="150"/>
      <c r="AC81" s="150"/>
      <c r="AD81" s="150"/>
      <c r="AE81" s="150"/>
      <c r="AF81" s="150"/>
      <c r="AG81" s="150" t="s">
        <v>792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81">
        <v>67</v>
      </c>
      <c r="B82" s="182" t="s">
        <v>1366</v>
      </c>
      <c r="C82" s="188" t="s">
        <v>1367</v>
      </c>
      <c r="D82" s="183" t="s">
        <v>357</v>
      </c>
      <c r="E82" s="184">
        <v>5</v>
      </c>
      <c r="F82" s="185">
        <f t="shared" si="24"/>
        <v>0</v>
      </c>
      <c r="G82" s="185">
        <f t="shared" si="25"/>
        <v>0</v>
      </c>
      <c r="H82" s="186"/>
      <c r="I82" s="185">
        <f t="shared" si="26"/>
        <v>0</v>
      </c>
      <c r="J82" s="186"/>
      <c r="K82" s="185">
        <f t="shared" si="27"/>
        <v>0</v>
      </c>
      <c r="L82" s="185">
        <v>15</v>
      </c>
      <c r="M82" s="187">
        <f t="shared" si="28"/>
        <v>0</v>
      </c>
      <c r="N82" s="159">
        <v>1.8669999999999999E-2</v>
      </c>
      <c r="O82" s="159">
        <f t="shared" si="29"/>
        <v>0.09</v>
      </c>
      <c r="P82" s="159">
        <v>0</v>
      </c>
      <c r="Q82" s="159">
        <f t="shared" si="30"/>
        <v>0</v>
      </c>
      <c r="R82" s="159"/>
      <c r="S82" s="159" t="s">
        <v>223</v>
      </c>
      <c r="T82" s="159" t="s">
        <v>223</v>
      </c>
      <c r="U82" s="159">
        <v>2.92136</v>
      </c>
      <c r="V82" s="159">
        <f t="shared" si="31"/>
        <v>14.61</v>
      </c>
      <c r="W82" s="159"/>
      <c r="X82" s="159" t="s">
        <v>791</v>
      </c>
      <c r="Y82" s="150"/>
      <c r="Z82" s="150"/>
      <c r="AA82" s="150"/>
      <c r="AB82" s="150"/>
      <c r="AC82" s="150"/>
      <c r="AD82" s="150"/>
      <c r="AE82" s="150"/>
      <c r="AF82" s="150"/>
      <c r="AG82" s="150" t="s">
        <v>792</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81">
        <v>67</v>
      </c>
      <c r="B83" s="182" t="s">
        <v>2073</v>
      </c>
      <c r="C83" s="188" t="s">
        <v>2074</v>
      </c>
      <c r="D83" s="183" t="s">
        <v>357</v>
      </c>
      <c r="E83" s="184">
        <v>5</v>
      </c>
      <c r="F83" s="185">
        <f t="shared" ref="F83" si="39">H83+J83</f>
        <v>0</v>
      </c>
      <c r="G83" s="185">
        <f t="shared" ref="G83" si="40">ROUND(E83*F83,2)</f>
        <v>0</v>
      </c>
      <c r="H83" s="186"/>
      <c r="I83" s="185">
        <f t="shared" ref="I83" si="41">ROUND(E83*H83,2)</f>
        <v>0</v>
      </c>
      <c r="J83" s="186"/>
      <c r="K83" s="185">
        <f t="shared" ref="K83" si="42">ROUND(E83*J83,2)</f>
        <v>0</v>
      </c>
      <c r="L83" s="185">
        <v>15</v>
      </c>
      <c r="M83" s="187">
        <f t="shared" ref="M83" si="43">G83*(1+L83/100)</f>
        <v>0</v>
      </c>
      <c r="N83" s="159">
        <v>1.8669999999999999E-2</v>
      </c>
      <c r="O83" s="159">
        <f t="shared" ref="O83" si="44">ROUND(E83*N83,2)</f>
        <v>0.09</v>
      </c>
      <c r="P83" s="159">
        <v>0</v>
      </c>
      <c r="Q83" s="159">
        <f t="shared" ref="Q83" si="45">ROUND(E83*P83,2)</f>
        <v>0</v>
      </c>
      <c r="R83" s="159"/>
      <c r="S83" s="159" t="s">
        <v>223</v>
      </c>
      <c r="T83" s="159" t="s">
        <v>223</v>
      </c>
      <c r="U83" s="159">
        <v>2.92136</v>
      </c>
      <c r="V83" s="159">
        <f t="shared" ref="V83" si="46">ROUND(E83*U83,2)</f>
        <v>14.61</v>
      </c>
      <c r="W83" s="159"/>
      <c r="X83" s="159" t="s">
        <v>791</v>
      </c>
      <c r="Y83" s="150"/>
      <c r="Z83" s="150"/>
      <c r="AA83" s="150"/>
      <c r="AB83" s="150"/>
      <c r="AC83" s="150"/>
      <c r="AD83" s="150"/>
      <c r="AE83" s="150"/>
      <c r="AF83" s="150"/>
      <c r="AG83" s="150" t="s">
        <v>792</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30.6" outlineLevel="1" x14ac:dyDescent="0.25">
      <c r="A84" s="181">
        <v>68</v>
      </c>
      <c r="B84" s="182" t="s">
        <v>2077</v>
      </c>
      <c r="C84" s="188" t="s">
        <v>2076</v>
      </c>
      <c r="D84" s="183" t="s">
        <v>357</v>
      </c>
      <c r="E84" s="184">
        <v>6</v>
      </c>
      <c r="F84" s="185">
        <f t="shared" si="24"/>
        <v>0</v>
      </c>
      <c r="G84" s="185">
        <f t="shared" si="25"/>
        <v>0</v>
      </c>
      <c r="H84" s="186"/>
      <c r="I84" s="185">
        <f t="shared" si="26"/>
        <v>0</v>
      </c>
      <c r="J84" s="186"/>
      <c r="K84" s="185">
        <f t="shared" si="27"/>
        <v>0</v>
      </c>
      <c r="L84" s="185">
        <v>15</v>
      </c>
      <c r="M84" s="187">
        <f t="shared" si="28"/>
        <v>0</v>
      </c>
      <c r="N84" s="159">
        <v>8.9999999999999993E-3</v>
      </c>
      <c r="O84" s="159">
        <f t="shared" si="29"/>
        <v>0.05</v>
      </c>
      <c r="P84" s="159">
        <v>0</v>
      </c>
      <c r="Q84" s="159">
        <f t="shared" si="30"/>
        <v>0</v>
      </c>
      <c r="R84" s="159" t="s">
        <v>343</v>
      </c>
      <c r="S84" s="159" t="s">
        <v>223</v>
      </c>
      <c r="T84" s="159" t="s">
        <v>223</v>
      </c>
      <c r="U84" s="159">
        <v>0</v>
      </c>
      <c r="V84" s="159">
        <f t="shared" si="31"/>
        <v>0</v>
      </c>
      <c r="W84" s="159"/>
      <c r="X84" s="159" t="s">
        <v>344</v>
      </c>
      <c r="Y84" s="150"/>
      <c r="Z84" s="150"/>
      <c r="AA84" s="150"/>
      <c r="AB84" s="150"/>
      <c r="AC84" s="150"/>
      <c r="AD84" s="150"/>
      <c r="AE84" s="150"/>
      <c r="AF84" s="150"/>
      <c r="AG84" s="150" t="s">
        <v>345</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0.399999999999999" outlineLevel="1" x14ac:dyDescent="0.25">
      <c r="A85" s="181">
        <v>69</v>
      </c>
      <c r="B85" s="182" t="s">
        <v>2078</v>
      </c>
      <c r="C85" s="188" t="s">
        <v>2075</v>
      </c>
      <c r="D85" s="183" t="s">
        <v>357</v>
      </c>
      <c r="E85" s="184">
        <v>6</v>
      </c>
      <c r="F85" s="185">
        <f t="shared" ref="F85:F88" si="47">H85+J85</f>
        <v>0</v>
      </c>
      <c r="G85" s="185">
        <f t="shared" ref="G85:G88" si="48">ROUND(E85*F85,2)</f>
        <v>0</v>
      </c>
      <c r="H85" s="186"/>
      <c r="I85" s="185">
        <f t="shared" ref="I85:I88" si="49">ROUND(E85*H85,2)</f>
        <v>0</v>
      </c>
      <c r="J85" s="186"/>
      <c r="K85" s="185">
        <f t="shared" ref="K85:K88" si="50">ROUND(E85*J85,2)</f>
        <v>0</v>
      </c>
      <c r="L85" s="185">
        <v>15</v>
      </c>
      <c r="M85" s="187">
        <f t="shared" ref="M85:M88" si="51">G85*(1+L85/100)</f>
        <v>0</v>
      </c>
      <c r="N85" s="159">
        <v>8.9999999999999993E-3</v>
      </c>
      <c r="O85" s="159">
        <f t="shared" ref="O85:O88" si="52">ROUND(E85*N85,2)</f>
        <v>0.05</v>
      </c>
      <c r="P85" s="159">
        <v>0</v>
      </c>
      <c r="Q85" s="159">
        <f t="shared" ref="Q85:Q88" si="53">ROUND(E85*P85,2)</f>
        <v>0</v>
      </c>
      <c r="R85" s="159" t="s">
        <v>343</v>
      </c>
      <c r="S85" s="159" t="s">
        <v>223</v>
      </c>
      <c r="T85" s="159" t="s">
        <v>223</v>
      </c>
      <c r="U85" s="159">
        <v>0</v>
      </c>
      <c r="V85" s="159">
        <f t="shared" ref="V85:V88" si="54">ROUND(E85*U85,2)</f>
        <v>0</v>
      </c>
      <c r="W85" s="159"/>
      <c r="X85" s="159" t="s">
        <v>344</v>
      </c>
      <c r="Y85" s="150"/>
      <c r="Z85" s="150"/>
      <c r="AA85" s="150"/>
      <c r="AB85" s="150"/>
      <c r="AC85" s="150"/>
      <c r="AD85" s="150"/>
      <c r="AE85" s="150"/>
      <c r="AF85" s="150"/>
      <c r="AG85" s="150" t="s">
        <v>345</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1">
        <v>70</v>
      </c>
      <c r="B86" s="182" t="s">
        <v>2079</v>
      </c>
      <c r="C86" s="188" t="s">
        <v>2085</v>
      </c>
      <c r="D86" s="183" t="s">
        <v>315</v>
      </c>
      <c r="E86" s="184">
        <v>1</v>
      </c>
      <c r="F86" s="185">
        <f t="shared" si="47"/>
        <v>0</v>
      </c>
      <c r="G86" s="185">
        <f t="shared" si="48"/>
        <v>0</v>
      </c>
      <c r="H86" s="186"/>
      <c r="I86" s="185">
        <f t="shared" si="49"/>
        <v>0</v>
      </c>
      <c r="J86" s="186"/>
      <c r="K86" s="185">
        <f t="shared" si="50"/>
        <v>0</v>
      </c>
      <c r="L86" s="185">
        <v>15</v>
      </c>
      <c r="M86" s="187">
        <f t="shared" si="51"/>
        <v>0</v>
      </c>
      <c r="N86" s="159">
        <v>1.8669999999999999E-2</v>
      </c>
      <c r="O86" s="159">
        <f t="shared" si="52"/>
        <v>0.02</v>
      </c>
      <c r="P86" s="159">
        <v>0</v>
      </c>
      <c r="Q86" s="159">
        <f t="shared" si="53"/>
        <v>0</v>
      </c>
      <c r="R86" s="159"/>
      <c r="S86" s="159" t="s">
        <v>223</v>
      </c>
      <c r="T86" s="159" t="s">
        <v>223</v>
      </c>
      <c r="U86" s="159">
        <v>2.92136</v>
      </c>
      <c r="V86" s="159">
        <f t="shared" si="54"/>
        <v>2.92</v>
      </c>
      <c r="W86" s="159"/>
      <c r="X86" s="159" t="s">
        <v>791</v>
      </c>
      <c r="Y86" s="150"/>
      <c r="Z86" s="150"/>
      <c r="AA86" s="150"/>
      <c r="AB86" s="150"/>
      <c r="AC86" s="150"/>
      <c r="AD86" s="150"/>
      <c r="AE86" s="150"/>
      <c r="AF86" s="150"/>
      <c r="AG86" s="150" t="s">
        <v>792</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81">
        <v>71</v>
      </c>
      <c r="B87" s="182" t="s">
        <v>2080</v>
      </c>
      <c r="C87" s="188" t="s">
        <v>2082</v>
      </c>
      <c r="D87" s="183" t="s">
        <v>357</v>
      </c>
      <c r="E87" s="184">
        <v>5</v>
      </c>
      <c r="F87" s="185">
        <f t="shared" si="47"/>
        <v>0</v>
      </c>
      <c r="G87" s="185">
        <f t="shared" si="48"/>
        <v>0</v>
      </c>
      <c r="H87" s="186"/>
      <c r="I87" s="185">
        <f t="shared" si="49"/>
        <v>0</v>
      </c>
      <c r="J87" s="186"/>
      <c r="K87" s="185">
        <f t="shared" si="50"/>
        <v>0</v>
      </c>
      <c r="L87" s="185">
        <v>15</v>
      </c>
      <c r="M87" s="187">
        <f t="shared" si="51"/>
        <v>0</v>
      </c>
      <c r="N87" s="159">
        <v>1.8669999999999999E-2</v>
      </c>
      <c r="O87" s="159">
        <f t="shared" si="52"/>
        <v>0.09</v>
      </c>
      <c r="P87" s="159">
        <v>0</v>
      </c>
      <c r="Q87" s="159">
        <f t="shared" si="53"/>
        <v>0</v>
      </c>
      <c r="R87" s="159"/>
      <c r="S87" s="159" t="s">
        <v>223</v>
      </c>
      <c r="T87" s="159" t="s">
        <v>223</v>
      </c>
      <c r="U87" s="159">
        <v>2.92136</v>
      </c>
      <c r="V87" s="159">
        <f t="shared" si="54"/>
        <v>14.61</v>
      </c>
      <c r="W87" s="159"/>
      <c r="X87" s="159" t="s">
        <v>791</v>
      </c>
      <c r="Y87" s="150"/>
      <c r="Z87" s="150"/>
      <c r="AA87" s="150"/>
      <c r="AB87" s="150"/>
      <c r="AC87" s="150"/>
      <c r="AD87" s="150"/>
      <c r="AE87" s="150"/>
      <c r="AF87" s="150"/>
      <c r="AG87" s="150" t="s">
        <v>792</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81">
        <v>72</v>
      </c>
      <c r="B88" s="182" t="s">
        <v>2081</v>
      </c>
      <c r="C88" s="188" t="s">
        <v>2086</v>
      </c>
      <c r="D88" s="183" t="s">
        <v>357</v>
      </c>
      <c r="E88" s="184">
        <v>5</v>
      </c>
      <c r="F88" s="185">
        <f t="shared" si="47"/>
        <v>0</v>
      </c>
      <c r="G88" s="185">
        <f t="shared" si="48"/>
        <v>0</v>
      </c>
      <c r="H88" s="186"/>
      <c r="I88" s="185">
        <f t="shared" si="49"/>
        <v>0</v>
      </c>
      <c r="J88" s="186"/>
      <c r="K88" s="185">
        <f t="shared" si="50"/>
        <v>0</v>
      </c>
      <c r="L88" s="185">
        <v>15</v>
      </c>
      <c r="M88" s="187">
        <f t="shared" si="51"/>
        <v>0</v>
      </c>
      <c r="N88" s="159">
        <v>1.8669999999999999E-2</v>
      </c>
      <c r="O88" s="159">
        <f t="shared" si="52"/>
        <v>0.09</v>
      </c>
      <c r="P88" s="159">
        <v>0</v>
      </c>
      <c r="Q88" s="159">
        <f t="shared" si="53"/>
        <v>0</v>
      </c>
      <c r="R88" s="159"/>
      <c r="S88" s="159" t="s">
        <v>223</v>
      </c>
      <c r="T88" s="159" t="s">
        <v>223</v>
      </c>
      <c r="U88" s="159">
        <v>2.92136</v>
      </c>
      <c r="V88" s="159">
        <f t="shared" si="54"/>
        <v>14.61</v>
      </c>
      <c r="W88" s="159"/>
      <c r="X88" s="159" t="s">
        <v>791</v>
      </c>
      <c r="Y88" s="150"/>
      <c r="Z88" s="150"/>
      <c r="AA88" s="150"/>
      <c r="AB88" s="150"/>
      <c r="AC88" s="150"/>
      <c r="AD88" s="150"/>
      <c r="AE88" s="150"/>
      <c r="AF88" s="150"/>
      <c r="AG88" s="150" t="s">
        <v>792</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81">
        <v>73</v>
      </c>
      <c r="B89" s="182" t="s">
        <v>1368</v>
      </c>
      <c r="C89" s="188" t="s">
        <v>1369</v>
      </c>
      <c r="D89" s="183" t="s">
        <v>357</v>
      </c>
      <c r="E89" s="184">
        <v>2</v>
      </c>
      <c r="F89" s="185">
        <f t="shared" si="24"/>
        <v>0</v>
      </c>
      <c r="G89" s="185">
        <f t="shared" si="25"/>
        <v>0</v>
      </c>
      <c r="H89" s="186"/>
      <c r="I89" s="185">
        <f t="shared" si="26"/>
        <v>0</v>
      </c>
      <c r="J89" s="186"/>
      <c r="K89" s="185">
        <f t="shared" si="27"/>
        <v>0</v>
      </c>
      <c r="L89" s="185">
        <v>15</v>
      </c>
      <c r="M89" s="187">
        <f t="shared" si="28"/>
        <v>0</v>
      </c>
      <c r="N89" s="159">
        <v>9.0000000000000006E-5</v>
      </c>
      <c r="O89" s="159">
        <f t="shared" si="29"/>
        <v>0</v>
      </c>
      <c r="P89" s="159">
        <v>0</v>
      </c>
      <c r="Q89" s="159">
        <f t="shared" si="30"/>
        <v>0</v>
      </c>
      <c r="R89" s="159" t="s">
        <v>343</v>
      </c>
      <c r="S89" s="159" t="s">
        <v>223</v>
      </c>
      <c r="T89" s="159" t="s">
        <v>223</v>
      </c>
      <c r="U89" s="159">
        <v>0</v>
      </c>
      <c r="V89" s="159">
        <f t="shared" si="31"/>
        <v>0</v>
      </c>
      <c r="W89" s="159"/>
      <c r="X89" s="159" t="s">
        <v>344</v>
      </c>
      <c r="Y89" s="150"/>
      <c r="Z89" s="150"/>
      <c r="AA89" s="150"/>
      <c r="AB89" s="150"/>
      <c r="AC89" s="150"/>
      <c r="AD89" s="150"/>
      <c r="AE89" s="150"/>
      <c r="AF89" s="150"/>
      <c r="AG89" s="150" t="s">
        <v>345</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x14ac:dyDescent="0.25">
      <c r="A90" s="161" t="s">
        <v>218</v>
      </c>
      <c r="B90" s="162" t="s">
        <v>159</v>
      </c>
      <c r="C90" s="176" t="s">
        <v>160</v>
      </c>
      <c r="D90" s="163"/>
      <c r="E90" s="164"/>
      <c r="F90" s="165"/>
      <c r="G90" s="165">
        <f>SUMIF(AG91:AG91,"&lt;&gt;NOR",G91:G91)</f>
        <v>0</v>
      </c>
      <c r="H90" s="165"/>
      <c r="I90" s="165">
        <f>SUM(I91:I91)</f>
        <v>0</v>
      </c>
      <c r="J90" s="165"/>
      <c r="K90" s="165">
        <f>SUM(K91:K91)</f>
        <v>0</v>
      </c>
      <c r="L90" s="165"/>
      <c r="M90" s="166">
        <f>SUM(M91:M91)</f>
        <v>0</v>
      </c>
      <c r="N90" s="160"/>
      <c r="O90" s="160">
        <f>SUM(O91:O91)</f>
        <v>0</v>
      </c>
      <c r="P90" s="160"/>
      <c r="Q90" s="160">
        <f>SUM(Q91:Q91)</f>
        <v>0</v>
      </c>
      <c r="R90" s="160"/>
      <c r="S90" s="160"/>
      <c r="T90" s="160"/>
      <c r="U90" s="160"/>
      <c r="V90" s="160">
        <f>SUM(V91:V91)</f>
        <v>0.59</v>
      </c>
      <c r="W90" s="160"/>
      <c r="X90" s="160"/>
      <c r="AG90" t="s">
        <v>219</v>
      </c>
    </row>
    <row r="91" spans="1:60" outlineLevel="1" x14ac:dyDescent="0.25">
      <c r="A91" s="181">
        <v>74</v>
      </c>
      <c r="B91" s="182" t="s">
        <v>1370</v>
      </c>
      <c r="C91" s="188" t="s">
        <v>2025</v>
      </c>
      <c r="D91" s="183" t="s">
        <v>740</v>
      </c>
      <c r="E91" s="184">
        <v>1</v>
      </c>
      <c r="F91" s="185">
        <f>H91+J91</f>
        <v>0</v>
      </c>
      <c r="G91" s="185">
        <f>ROUND(E91*F91,2)</f>
        <v>0</v>
      </c>
      <c r="H91" s="186"/>
      <c r="I91" s="185">
        <f>ROUND(E91*H91,2)</f>
        <v>0</v>
      </c>
      <c r="J91" s="186"/>
      <c r="K91" s="185">
        <f>ROUND(E91*J91,2)</f>
        <v>0</v>
      </c>
      <c r="L91" s="185">
        <v>15</v>
      </c>
      <c r="M91" s="187">
        <f>G91*(1+L91/100)</f>
        <v>0</v>
      </c>
      <c r="N91" s="159">
        <v>3.3899999999999998E-3</v>
      </c>
      <c r="O91" s="159">
        <f>ROUND(E91*N91,2)</f>
        <v>0</v>
      </c>
      <c r="P91" s="159">
        <v>0</v>
      </c>
      <c r="Q91" s="159">
        <f>ROUND(E91*P91,2)</f>
        <v>0</v>
      </c>
      <c r="R91" s="159"/>
      <c r="S91" s="159" t="s">
        <v>223</v>
      </c>
      <c r="T91" s="159" t="s">
        <v>223</v>
      </c>
      <c r="U91" s="159">
        <v>0.59299999999999997</v>
      </c>
      <c r="V91" s="159">
        <f>ROUND(E91*U91,2)</f>
        <v>0.59</v>
      </c>
      <c r="W91" s="159"/>
      <c r="X91" s="159" t="s">
        <v>268</v>
      </c>
      <c r="Y91" s="150"/>
      <c r="Z91" s="150"/>
      <c r="AA91" s="150"/>
      <c r="AB91" s="150"/>
      <c r="AC91" s="150"/>
      <c r="AD91" s="150"/>
      <c r="AE91" s="150"/>
      <c r="AF91" s="150"/>
      <c r="AG91" s="150" t="s">
        <v>332</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x14ac:dyDescent="0.25">
      <c r="A92" s="161" t="s">
        <v>218</v>
      </c>
      <c r="B92" s="162" t="s">
        <v>161</v>
      </c>
      <c r="C92" s="176" t="s">
        <v>118</v>
      </c>
      <c r="D92" s="163"/>
      <c r="E92" s="164"/>
      <c r="F92" s="165"/>
      <c r="G92" s="165">
        <f>SUMIF(AG93:AG93,"&lt;&gt;NOR",G93:G93)</f>
        <v>0</v>
      </c>
      <c r="H92" s="165"/>
      <c r="I92" s="165">
        <f>SUM(I93:I93)</f>
        <v>0</v>
      </c>
      <c r="J92" s="165"/>
      <c r="K92" s="165">
        <f>SUM(K93:K93)</f>
        <v>0</v>
      </c>
      <c r="L92" s="165"/>
      <c r="M92" s="166">
        <f>SUM(M93:M93)</f>
        <v>0</v>
      </c>
      <c r="N92" s="160"/>
      <c r="O92" s="160">
        <f>SUM(O93:O93)</f>
        <v>0</v>
      </c>
      <c r="P92" s="160"/>
      <c r="Q92" s="160">
        <f>SUM(Q93:Q93)</f>
        <v>0</v>
      </c>
      <c r="R92" s="160"/>
      <c r="S92" s="160"/>
      <c r="T92" s="160"/>
      <c r="U92" s="160"/>
      <c r="V92" s="160">
        <f>SUM(V93:V93)</f>
        <v>0.41</v>
      </c>
      <c r="W92" s="160"/>
      <c r="X92" s="160"/>
      <c r="AG92" t="s">
        <v>219</v>
      </c>
    </row>
    <row r="93" spans="1:60" outlineLevel="1" x14ac:dyDescent="0.25">
      <c r="A93" s="181">
        <v>75</v>
      </c>
      <c r="B93" s="182" t="s">
        <v>1371</v>
      </c>
      <c r="C93" s="188" t="s">
        <v>2024</v>
      </c>
      <c r="D93" s="183" t="s">
        <v>357</v>
      </c>
      <c r="E93" s="184">
        <v>2</v>
      </c>
      <c r="F93" s="185">
        <f>H93+J93</f>
        <v>0</v>
      </c>
      <c r="G93" s="185">
        <f>ROUND(E93*F93,2)</f>
        <v>0</v>
      </c>
      <c r="H93" s="186"/>
      <c r="I93" s="185">
        <f>ROUND(E93*H93,2)</f>
        <v>0</v>
      </c>
      <c r="J93" s="186"/>
      <c r="K93" s="185">
        <f>ROUND(E93*J93,2)</f>
        <v>0</v>
      </c>
      <c r="L93" s="185">
        <v>15</v>
      </c>
      <c r="M93" s="187">
        <f>G93*(1+L93/100)</f>
        <v>0</v>
      </c>
      <c r="N93" s="159">
        <v>1.9000000000000001E-4</v>
      </c>
      <c r="O93" s="159">
        <f>ROUND(E93*N93,2)</f>
        <v>0</v>
      </c>
      <c r="P93" s="159">
        <v>0</v>
      </c>
      <c r="Q93" s="159">
        <f>ROUND(E93*P93,2)</f>
        <v>0</v>
      </c>
      <c r="R93" s="159"/>
      <c r="S93" s="159" t="s">
        <v>223</v>
      </c>
      <c r="T93" s="159" t="s">
        <v>223</v>
      </c>
      <c r="U93" s="159">
        <v>0.20599999999999999</v>
      </c>
      <c r="V93" s="159">
        <f>ROUND(E93*U93,2)</f>
        <v>0.41</v>
      </c>
      <c r="W93" s="159"/>
      <c r="X93" s="159" t="s">
        <v>268</v>
      </c>
      <c r="Y93" s="150"/>
      <c r="Z93" s="150"/>
      <c r="AA93" s="150"/>
      <c r="AB93" s="150"/>
      <c r="AC93" s="150"/>
      <c r="AD93" s="150"/>
      <c r="AE93" s="150"/>
      <c r="AF93" s="150"/>
      <c r="AG93" s="150" t="s">
        <v>332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x14ac:dyDescent="0.25">
      <c r="A94" s="161" t="s">
        <v>218</v>
      </c>
      <c r="B94" s="162" t="s">
        <v>191</v>
      </c>
      <c r="C94" s="176" t="s">
        <v>29</v>
      </c>
      <c r="D94" s="163"/>
      <c r="E94" s="164"/>
      <c r="F94" s="165"/>
      <c r="G94" s="165">
        <f>SUMIF(AG95:AG96,"&lt;&gt;NOR",G95:G96)</f>
        <v>0</v>
      </c>
      <c r="H94" s="165"/>
      <c r="I94" s="165">
        <f>SUM(I95:I96)</f>
        <v>0</v>
      </c>
      <c r="J94" s="165"/>
      <c r="K94" s="165">
        <f>SUM(K95:K96)</f>
        <v>0</v>
      </c>
      <c r="L94" s="165"/>
      <c r="M94" s="166">
        <f>SUM(M95:M96)</f>
        <v>0</v>
      </c>
      <c r="N94" s="160"/>
      <c r="O94" s="160">
        <f>SUM(O95:O96)</f>
        <v>0</v>
      </c>
      <c r="P94" s="160"/>
      <c r="Q94" s="160">
        <f>SUM(Q95:Q96)</f>
        <v>0</v>
      </c>
      <c r="R94" s="160"/>
      <c r="S94" s="160"/>
      <c r="T94" s="160"/>
      <c r="U94" s="160"/>
      <c r="V94" s="160">
        <f>SUM(V95:V96)</f>
        <v>0</v>
      </c>
      <c r="W94" s="160"/>
      <c r="X94" s="160"/>
      <c r="AG94" t="s">
        <v>219</v>
      </c>
    </row>
    <row r="95" spans="1:60" outlineLevel="1" x14ac:dyDescent="0.25">
      <c r="A95" s="181">
        <v>76</v>
      </c>
      <c r="B95" s="182" t="s">
        <v>230</v>
      </c>
      <c r="C95" s="188" t="s">
        <v>231</v>
      </c>
      <c r="D95" s="183" t="s">
        <v>222</v>
      </c>
      <c r="E95" s="184">
        <v>1</v>
      </c>
      <c r="F95" s="185">
        <f>H95+J95</f>
        <v>0</v>
      </c>
      <c r="G95" s="185">
        <f>ROUND(E95*F95,2)</f>
        <v>0</v>
      </c>
      <c r="H95" s="186"/>
      <c r="I95" s="185">
        <f>ROUND(E95*H95,2)</f>
        <v>0</v>
      </c>
      <c r="J95" s="186"/>
      <c r="K95" s="185">
        <f>ROUND(E95*J95,2)</f>
        <v>0</v>
      </c>
      <c r="L95" s="185">
        <v>15</v>
      </c>
      <c r="M95" s="187">
        <f>G95*(1+L95/100)</f>
        <v>0</v>
      </c>
      <c r="N95" s="159">
        <v>0</v>
      </c>
      <c r="O95" s="159">
        <f>ROUND(E95*N95,2)</f>
        <v>0</v>
      </c>
      <c r="P95" s="159">
        <v>0</v>
      </c>
      <c r="Q95" s="159">
        <f>ROUND(E95*P95,2)</f>
        <v>0</v>
      </c>
      <c r="R95" s="159"/>
      <c r="S95" s="159" t="s">
        <v>223</v>
      </c>
      <c r="T95" s="159" t="s">
        <v>224</v>
      </c>
      <c r="U95" s="159">
        <v>0</v>
      </c>
      <c r="V95" s="159">
        <f>ROUND(E95*U95,2)</f>
        <v>0</v>
      </c>
      <c r="W95" s="159"/>
      <c r="X95" s="159" t="s">
        <v>225</v>
      </c>
      <c r="Y95" s="150"/>
      <c r="Z95" s="150"/>
      <c r="AA95" s="150"/>
      <c r="AB95" s="150"/>
      <c r="AC95" s="150"/>
      <c r="AD95" s="150"/>
      <c r="AE95" s="150"/>
      <c r="AF95" s="150"/>
      <c r="AG95" s="150" t="s">
        <v>226</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67">
        <v>77</v>
      </c>
      <c r="B96" s="168" t="s">
        <v>233</v>
      </c>
      <c r="C96" s="177" t="s">
        <v>234</v>
      </c>
      <c r="D96" s="169" t="s">
        <v>222</v>
      </c>
      <c r="E96" s="170">
        <v>1</v>
      </c>
      <c r="F96" s="171">
        <f>H96+J96</f>
        <v>0</v>
      </c>
      <c r="G96" s="171">
        <f>ROUND(E96*F96,2)</f>
        <v>0</v>
      </c>
      <c r="H96" s="172"/>
      <c r="I96" s="171">
        <f>ROUND(E96*H96,2)</f>
        <v>0</v>
      </c>
      <c r="J96" s="172"/>
      <c r="K96" s="171">
        <f>ROUND(E96*J96,2)</f>
        <v>0</v>
      </c>
      <c r="L96" s="171">
        <v>15</v>
      </c>
      <c r="M96" s="173">
        <f>G96*(1+L96/100)</f>
        <v>0</v>
      </c>
      <c r="N96" s="159">
        <v>0</v>
      </c>
      <c r="O96" s="159">
        <f>ROUND(E96*N96,2)</f>
        <v>0</v>
      </c>
      <c r="P96" s="159">
        <v>0</v>
      </c>
      <c r="Q96" s="159">
        <f>ROUND(E96*P96,2)</f>
        <v>0</v>
      </c>
      <c r="R96" s="159"/>
      <c r="S96" s="159" t="s">
        <v>223</v>
      </c>
      <c r="T96" s="159" t="s">
        <v>224</v>
      </c>
      <c r="U96" s="159">
        <v>0</v>
      </c>
      <c r="V96" s="159">
        <f>ROUND(E96*U96,2)</f>
        <v>0</v>
      </c>
      <c r="W96" s="159"/>
      <c r="X96" s="159" t="s">
        <v>225</v>
      </c>
      <c r="Y96" s="150"/>
      <c r="Z96" s="150"/>
      <c r="AA96" s="150"/>
      <c r="AB96" s="150"/>
      <c r="AC96" s="150"/>
      <c r="AD96" s="150"/>
      <c r="AE96" s="150"/>
      <c r="AF96" s="150"/>
      <c r="AG96" s="150" t="s">
        <v>226</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33" x14ac:dyDescent="0.25">
      <c r="A97" s="3"/>
      <c r="B97" s="4"/>
      <c r="C97" s="178"/>
      <c r="D97" s="6"/>
      <c r="E97" s="3"/>
      <c r="F97" s="3"/>
      <c r="G97" s="3"/>
      <c r="H97" s="3"/>
      <c r="I97" s="3"/>
      <c r="J97" s="3"/>
      <c r="K97" s="3"/>
      <c r="L97" s="3"/>
      <c r="M97" s="3"/>
      <c r="N97" s="3"/>
      <c r="O97" s="3"/>
      <c r="P97" s="3"/>
      <c r="Q97" s="3"/>
      <c r="R97" s="3"/>
      <c r="S97" s="3"/>
      <c r="T97" s="3"/>
      <c r="U97" s="3"/>
      <c r="V97" s="3"/>
      <c r="W97" s="3"/>
      <c r="X97" s="3"/>
      <c r="AE97">
        <v>15</v>
      </c>
      <c r="AF97">
        <v>21</v>
      </c>
      <c r="AG97" t="s">
        <v>205</v>
      </c>
    </row>
    <row r="98" spans="1:33" x14ac:dyDescent="0.25">
      <c r="A98" s="153"/>
      <c r="B98" s="154" t="s">
        <v>31</v>
      </c>
      <c r="C98" s="179"/>
      <c r="D98" s="155"/>
      <c r="E98" s="156"/>
      <c r="F98" s="156"/>
      <c r="G98" s="175">
        <f>G8+G11+G14+G19+G30+G43+G72+G90+G92+G94</f>
        <v>0</v>
      </c>
      <c r="H98" s="3"/>
      <c r="I98" s="3"/>
      <c r="J98" s="3"/>
      <c r="K98" s="3"/>
      <c r="L98" s="3"/>
      <c r="M98" s="3"/>
      <c r="N98" s="3"/>
      <c r="O98" s="3"/>
      <c r="P98" s="3"/>
      <c r="Q98" s="3"/>
      <c r="R98" s="3"/>
      <c r="S98" s="3"/>
      <c r="T98" s="3"/>
      <c r="U98" s="3"/>
      <c r="V98" s="3"/>
      <c r="W98" s="3"/>
      <c r="X98" s="3"/>
      <c r="AE98">
        <f>SUMIF(L7:L96,AE97,G7:G96)</f>
        <v>0</v>
      </c>
      <c r="AF98">
        <f>SUMIF(L7:L96,AF97,G7:G96)</f>
        <v>0</v>
      </c>
      <c r="AG98" t="s">
        <v>260</v>
      </c>
    </row>
    <row r="99" spans="1:33" x14ac:dyDescent="0.25">
      <c r="A99" s="3"/>
      <c r="B99" s="4"/>
      <c r="C99" s="178"/>
      <c r="D99" s="6"/>
      <c r="E99" s="3"/>
      <c r="F99" s="3"/>
      <c r="G99" s="3"/>
      <c r="H99" s="3"/>
      <c r="I99" s="3"/>
      <c r="J99" s="3"/>
      <c r="K99" s="3"/>
      <c r="L99" s="3"/>
      <c r="M99" s="3"/>
      <c r="N99" s="3"/>
      <c r="O99" s="3"/>
      <c r="P99" s="3"/>
      <c r="Q99" s="3"/>
      <c r="R99" s="3"/>
      <c r="S99" s="3"/>
      <c r="T99" s="3"/>
      <c r="U99" s="3"/>
      <c r="V99" s="3"/>
      <c r="W99" s="3"/>
      <c r="X99" s="3"/>
    </row>
    <row r="100" spans="1:33" x14ac:dyDescent="0.25">
      <c r="A100" s="3"/>
      <c r="B100" s="4"/>
      <c r="C100" s="178"/>
      <c r="D100" s="6"/>
      <c r="E100" s="3"/>
      <c r="F100" s="3"/>
      <c r="G100" s="3"/>
      <c r="H100" s="3"/>
      <c r="I100" s="3"/>
      <c r="J100" s="3"/>
      <c r="K100" s="3"/>
      <c r="L100" s="3"/>
      <c r="M100" s="3"/>
      <c r="N100" s="3"/>
      <c r="O100" s="3"/>
      <c r="P100" s="3"/>
      <c r="Q100" s="3"/>
      <c r="R100" s="3"/>
      <c r="S100" s="3"/>
      <c r="T100" s="3"/>
      <c r="U100" s="3"/>
      <c r="V100" s="3"/>
      <c r="W100" s="3"/>
      <c r="X100" s="3"/>
    </row>
    <row r="101" spans="1:33" x14ac:dyDescent="0.25">
      <c r="A101" s="285" t="s">
        <v>261</v>
      </c>
      <c r="B101" s="285"/>
      <c r="C101" s="286"/>
      <c r="D101" s="6"/>
      <c r="E101" s="3"/>
      <c r="F101" s="3"/>
      <c r="G101" s="3"/>
      <c r="H101" s="3"/>
      <c r="I101" s="3"/>
      <c r="J101" s="3"/>
      <c r="K101" s="3"/>
      <c r="L101" s="3"/>
      <c r="M101" s="3"/>
      <c r="N101" s="3"/>
      <c r="O101" s="3"/>
      <c r="P101" s="3"/>
      <c r="Q101" s="3"/>
      <c r="R101" s="3"/>
      <c r="S101" s="3"/>
      <c r="T101" s="3"/>
      <c r="U101" s="3"/>
      <c r="V101" s="3"/>
      <c r="W101" s="3"/>
      <c r="X101" s="3"/>
    </row>
    <row r="102" spans="1:33" x14ac:dyDescent="0.25">
      <c r="A102" s="289"/>
      <c r="B102" s="290"/>
      <c r="C102" s="291"/>
      <c r="D102" s="290"/>
      <c r="E102" s="290"/>
      <c r="F102" s="290"/>
      <c r="G102" s="292"/>
      <c r="H102" s="3"/>
      <c r="I102" s="3"/>
      <c r="J102" s="3"/>
      <c r="K102" s="3"/>
      <c r="L102" s="3"/>
      <c r="M102" s="3"/>
      <c r="N102" s="3"/>
      <c r="O102" s="3"/>
      <c r="P102" s="3"/>
      <c r="Q102" s="3"/>
      <c r="R102" s="3"/>
      <c r="S102" s="3"/>
      <c r="T102" s="3"/>
      <c r="U102" s="3"/>
      <c r="V102" s="3"/>
      <c r="W102" s="3"/>
      <c r="X102" s="3"/>
      <c r="AG102" t="s">
        <v>262</v>
      </c>
    </row>
    <row r="103" spans="1:33" x14ac:dyDescent="0.25">
      <c r="A103" s="293"/>
      <c r="B103" s="294"/>
      <c r="C103" s="295"/>
      <c r="D103" s="294"/>
      <c r="E103" s="294"/>
      <c r="F103" s="294"/>
      <c r="G103" s="296"/>
      <c r="H103" s="3"/>
      <c r="I103" s="3"/>
      <c r="J103" s="3"/>
      <c r="K103" s="3"/>
      <c r="L103" s="3"/>
      <c r="M103" s="3"/>
      <c r="N103" s="3"/>
      <c r="O103" s="3"/>
      <c r="P103" s="3"/>
      <c r="Q103" s="3"/>
      <c r="R103" s="3"/>
      <c r="S103" s="3"/>
      <c r="T103" s="3"/>
      <c r="U103" s="3"/>
      <c r="V103" s="3"/>
      <c r="W103" s="3"/>
      <c r="X103" s="3"/>
    </row>
    <row r="104" spans="1:33" x14ac:dyDescent="0.25">
      <c r="A104" s="293"/>
      <c r="B104" s="294"/>
      <c r="C104" s="295"/>
      <c r="D104" s="294"/>
      <c r="E104" s="294"/>
      <c r="F104" s="294"/>
      <c r="G104" s="296"/>
      <c r="H104" s="3"/>
      <c r="I104" s="3"/>
      <c r="J104" s="3"/>
      <c r="K104" s="3"/>
      <c r="L104" s="3"/>
      <c r="M104" s="3"/>
      <c r="N104" s="3"/>
      <c r="O104" s="3"/>
      <c r="P104" s="3"/>
      <c r="Q104" s="3"/>
      <c r="R104" s="3"/>
      <c r="S104" s="3"/>
      <c r="T104" s="3"/>
      <c r="U104" s="3"/>
      <c r="V104" s="3"/>
      <c r="W104" s="3"/>
      <c r="X104" s="3"/>
    </row>
    <row r="105" spans="1:33" x14ac:dyDescent="0.25">
      <c r="A105" s="293"/>
      <c r="B105" s="294"/>
      <c r="C105" s="295"/>
      <c r="D105" s="294"/>
      <c r="E105" s="294"/>
      <c r="F105" s="294"/>
      <c r="G105" s="296"/>
      <c r="H105" s="3"/>
      <c r="I105" s="3"/>
      <c r="J105" s="3"/>
      <c r="K105" s="3"/>
      <c r="L105" s="3"/>
      <c r="M105" s="3"/>
      <c r="N105" s="3"/>
      <c r="O105" s="3"/>
      <c r="P105" s="3"/>
      <c r="Q105" s="3"/>
      <c r="R105" s="3"/>
      <c r="S105" s="3"/>
      <c r="T105" s="3"/>
      <c r="U105" s="3"/>
      <c r="V105" s="3"/>
      <c r="W105" s="3"/>
      <c r="X105" s="3"/>
    </row>
    <row r="106" spans="1:33" x14ac:dyDescent="0.25">
      <c r="A106" s="297"/>
      <c r="B106" s="298"/>
      <c r="C106" s="299"/>
      <c r="D106" s="298"/>
      <c r="E106" s="298"/>
      <c r="F106" s="298"/>
      <c r="G106" s="300"/>
      <c r="H106" s="3"/>
      <c r="I106" s="3"/>
      <c r="J106" s="3"/>
      <c r="K106" s="3"/>
      <c r="L106" s="3"/>
      <c r="M106" s="3"/>
      <c r="N106" s="3"/>
      <c r="O106" s="3"/>
      <c r="P106" s="3"/>
      <c r="Q106" s="3"/>
      <c r="R106" s="3"/>
      <c r="S106" s="3"/>
      <c r="T106" s="3"/>
      <c r="U106" s="3"/>
      <c r="V106" s="3"/>
      <c r="W106" s="3"/>
      <c r="X106" s="3"/>
    </row>
    <row r="107" spans="1:33" x14ac:dyDescent="0.25">
      <c r="A107" s="3"/>
      <c r="B107" s="4"/>
      <c r="C107" s="178"/>
      <c r="D107" s="6"/>
      <c r="E107" s="3"/>
      <c r="F107" s="3"/>
      <c r="G107" s="3"/>
      <c r="H107" s="3"/>
      <c r="I107" s="3"/>
      <c r="J107" s="3"/>
      <c r="K107" s="3"/>
      <c r="L107" s="3"/>
      <c r="M107" s="3"/>
      <c r="N107" s="3"/>
      <c r="O107" s="3"/>
      <c r="P107" s="3"/>
      <c r="Q107" s="3"/>
      <c r="R107" s="3"/>
      <c r="S107" s="3"/>
      <c r="T107" s="3"/>
      <c r="U107" s="3"/>
      <c r="V107" s="3"/>
      <c r="W107" s="3"/>
      <c r="X107" s="3"/>
    </row>
    <row r="108" spans="1:33" x14ac:dyDescent="0.25">
      <c r="C108" s="180"/>
      <c r="D108" s="10"/>
      <c r="AG108" t="s">
        <v>263</v>
      </c>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row r="5006" spans="4:4" x14ac:dyDescent="0.25">
      <c r="D5006" s="10"/>
    </row>
  </sheetData>
  <mergeCells count="6">
    <mergeCell ref="A102:G106"/>
    <mergeCell ref="A1:G1"/>
    <mergeCell ref="C2:G2"/>
    <mergeCell ref="C3:G3"/>
    <mergeCell ref="C4:G4"/>
    <mergeCell ref="A101:C10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0" hidden="1"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62</v>
      </c>
      <c r="C4" s="282" t="s">
        <v>63</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91</v>
      </c>
      <c r="C8" s="176" t="s">
        <v>87</v>
      </c>
      <c r="D8" s="163"/>
      <c r="E8" s="164"/>
      <c r="F8" s="165"/>
      <c r="G8" s="165">
        <f>SUMIF(AG9:AG12,"&lt;&gt;NOR",G9:G12)</f>
        <v>0</v>
      </c>
      <c r="H8" s="165"/>
      <c r="I8" s="165">
        <f>SUM(I9:I12)</f>
        <v>0</v>
      </c>
      <c r="J8" s="165"/>
      <c r="K8" s="165">
        <f>SUM(K9:K12)</f>
        <v>0</v>
      </c>
      <c r="L8" s="165"/>
      <c r="M8" s="166">
        <f>SUM(M9:M12)</f>
        <v>0</v>
      </c>
      <c r="N8" s="160"/>
      <c r="O8" s="160">
        <f>SUM(O9:O12)</f>
        <v>0</v>
      </c>
      <c r="P8" s="160"/>
      <c r="Q8" s="160">
        <f>SUM(Q9:Q12)</f>
        <v>0</v>
      </c>
      <c r="R8" s="160"/>
      <c r="S8" s="160"/>
      <c r="T8" s="160"/>
      <c r="U8" s="160"/>
      <c r="V8" s="160">
        <f>SUM(V9:V12)</f>
        <v>0</v>
      </c>
      <c r="W8" s="160"/>
      <c r="X8" s="160"/>
      <c r="AG8" t="s">
        <v>219</v>
      </c>
    </row>
    <row r="9" spans="1:60" outlineLevel="1" x14ac:dyDescent="0.25">
      <c r="A9" s="167">
        <v>1</v>
      </c>
      <c r="B9" s="168" t="s">
        <v>117</v>
      </c>
      <c r="C9" s="177" t="s">
        <v>1372</v>
      </c>
      <c r="D9" s="169" t="s">
        <v>266</v>
      </c>
      <c r="E9" s="170">
        <v>1</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267</v>
      </c>
      <c r="T9" s="159" t="s">
        <v>224</v>
      </c>
      <c r="U9" s="159">
        <v>0</v>
      </c>
      <c r="V9" s="159">
        <f>ROUND(E9*U9,2)</f>
        <v>0</v>
      </c>
      <c r="W9" s="159"/>
      <c r="X9" s="159" t="s">
        <v>344</v>
      </c>
      <c r="Y9" s="150"/>
      <c r="Z9" s="150"/>
      <c r="AA9" s="150"/>
      <c r="AB9" s="150"/>
      <c r="AC9" s="150"/>
      <c r="AD9" s="150"/>
      <c r="AE9" s="150"/>
      <c r="AF9" s="150"/>
      <c r="AG9" s="150" t="s">
        <v>1373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87" t="s">
        <v>185</v>
      </c>
      <c r="D10" s="288"/>
      <c r="E10" s="288"/>
      <c r="F10" s="288"/>
      <c r="G10" s="288"/>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228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81">
        <v>2</v>
      </c>
      <c r="B11" s="182" t="s">
        <v>1374</v>
      </c>
      <c r="C11" s="188" t="s">
        <v>1375</v>
      </c>
      <c r="D11" s="183" t="s">
        <v>288</v>
      </c>
      <c r="E11" s="184">
        <v>19</v>
      </c>
      <c r="F11" s="185">
        <f>H11+J11</f>
        <v>0</v>
      </c>
      <c r="G11" s="185">
        <f>ROUND(E11*F11,2)</f>
        <v>0</v>
      </c>
      <c r="H11" s="186"/>
      <c r="I11" s="185">
        <f>ROUND(E11*H11,2)</f>
        <v>0</v>
      </c>
      <c r="J11" s="186"/>
      <c r="K11" s="185">
        <f>ROUND(E11*J11,2)</f>
        <v>0</v>
      </c>
      <c r="L11" s="185">
        <v>15</v>
      </c>
      <c r="M11" s="187">
        <f>G11*(1+L11/100)</f>
        <v>0</v>
      </c>
      <c r="N11" s="159">
        <v>0</v>
      </c>
      <c r="O11" s="159">
        <f>ROUND(E11*N11,2)</f>
        <v>0</v>
      </c>
      <c r="P11" s="159">
        <v>0</v>
      </c>
      <c r="Q11" s="159">
        <f>ROUND(E11*P11,2)</f>
        <v>0</v>
      </c>
      <c r="R11" s="159" t="s">
        <v>1376</v>
      </c>
      <c r="S11" s="159" t="s">
        <v>223</v>
      </c>
      <c r="T11" s="159" t="s">
        <v>224</v>
      </c>
      <c r="U11" s="159">
        <v>0</v>
      </c>
      <c r="V11" s="159">
        <f>ROUND(E11*U11,2)</f>
        <v>0</v>
      </c>
      <c r="W11" s="159"/>
      <c r="X11" s="159" t="s">
        <v>1377</v>
      </c>
      <c r="Y11" s="150"/>
      <c r="Z11" s="150"/>
      <c r="AA11" s="150"/>
      <c r="AB11" s="150"/>
      <c r="AC11" s="150"/>
      <c r="AD11" s="150"/>
      <c r="AE11" s="150"/>
      <c r="AF11" s="150"/>
      <c r="AG11" s="150" t="s">
        <v>1378</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81">
        <v>3</v>
      </c>
      <c r="B12" s="182" t="s">
        <v>1379</v>
      </c>
      <c r="C12" s="188" t="s">
        <v>1380</v>
      </c>
      <c r="D12" s="183" t="s">
        <v>288</v>
      </c>
      <c r="E12" s="184">
        <v>1</v>
      </c>
      <c r="F12" s="185">
        <f>H12+J12</f>
        <v>0</v>
      </c>
      <c r="G12" s="185">
        <f>ROUND(E12*F12,2)</f>
        <v>0</v>
      </c>
      <c r="H12" s="186"/>
      <c r="I12" s="185">
        <f>ROUND(E12*H12,2)</f>
        <v>0</v>
      </c>
      <c r="J12" s="186"/>
      <c r="K12" s="185">
        <f>ROUND(E12*J12,2)</f>
        <v>0</v>
      </c>
      <c r="L12" s="185">
        <v>15</v>
      </c>
      <c r="M12" s="187">
        <f>G12*(1+L12/100)</f>
        <v>0</v>
      </c>
      <c r="N12" s="159">
        <v>0</v>
      </c>
      <c r="O12" s="159">
        <f>ROUND(E12*N12,2)</f>
        <v>0</v>
      </c>
      <c r="P12" s="159">
        <v>0</v>
      </c>
      <c r="Q12" s="159">
        <f>ROUND(E12*P12,2)</f>
        <v>0</v>
      </c>
      <c r="R12" s="159" t="s">
        <v>1376</v>
      </c>
      <c r="S12" s="159" t="s">
        <v>1197</v>
      </c>
      <c r="T12" s="159" t="s">
        <v>224</v>
      </c>
      <c r="U12" s="159">
        <v>0</v>
      </c>
      <c r="V12" s="159">
        <f>ROUND(E12*U12,2)</f>
        <v>0</v>
      </c>
      <c r="W12" s="159"/>
      <c r="X12" s="159" t="s">
        <v>1377</v>
      </c>
      <c r="Y12" s="150"/>
      <c r="Z12" s="150"/>
      <c r="AA12" s="150"/>
      <c r="AB12" s="150"/>
      <c r="AC12" s="150"/>
      <c r="AD12" s="150"/>
      <c r="AE12" s="150"/>
      <c r="AF12" s="150"/>
      <c r="AG12" s="150" t="s">
        <v>1378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5">
      <c r="A13" s="161" t="s">
        <v>218</v>
      </c>
      <c r="B13" s="162" t="s">
        <v>101</v>
      </c>
      <c r="C13" s="176" t="s">
        <v>102</v>
      </c>
      <c r="D13" s="163"/>
      <c r="E13" s="164"/>
      <c r="F13" s="165"/>
      <c r="G13" s="165">
        <f>SUMIF(AG14:AG15,"&lt;&gt;NOR",G14:G15)</f>
        <v>0</v>
      </c>
      <c r="H13" s="165"/>
      <c r="I13" s="165">
        <f>SUM(I14:I15)</f>
        <v>0</v>
      </c>
      <c r="J13" s="165"/>
      <c r="K13" s="165">
        <f>SUM(K14:K15)</f>
        <v>0</v>
      </c>
      <c r="L13" s="165"/>
      <c r="M13" s="166">
        <f>SUM(M14:M15)</f>
        <v>0</v>
      </c>
      <c r="N13" s="160"/>
      <c r="O13" s="160">
        <f>SUM(O14:O15)</f>
        <v>0</v>
      </c>
      <c r="P13" s="160"/>
      <c r="Q13" s="160">
        <f>SUM(Q14:Q15)</f>
        <v>0</v>
      </c>
      <c r="R13" s="160"/>
      <c r="S13" s="160"/>
      <c r="T13" s="160"/>
      <c r="U13" s="160"/>
      <c r="V13" s="160">
        <f>SUM(V14:V15)</f>
        <v>0</v>
      </c>
      <c r="W13" s="160"/>
      <c r="X13" s="160"/>
      <c r="AG13" t="s">
        <v>219</v>
      </c>
    </row>
    <row r="14" spans="1:60" ht="20.399999999999999" outlineLevel="1" x14ac:dyDescent="0.25">
      <c r="A14" s="181">
        <v>4</v>
      </c>
      <c r="B14" s="182" t="s">
        <v>104</v>
      </c>
      <c r="C14" s="188" t="s">
        <v>1381</v>
      </c>
      <c r="D14" s="183" t="s">
        <v>266</v>
      </c>
      <c r="E14" s="184">
        <v>4</v>
      </c>
      <c r="F14" s="185">
        <f>H14+J14</f>
        <v>0</v>
      </c>
      <c r="G14" s="185">
        <f>ROUND(E14*F14,2)</f>
        <v>0</v>
      </c>
      <c r="H14" s="186"/>
      <c r="I14" s="185">
        <f>ROUND(E14*H14,2)</f>
        <v>0</v>
      </c>
      <c r="J14" s="186"/>
      <c r="K14" s="185">
        <f>ROUND(E14*J14,2)</f>
        <v>0</v>
      </c>
      <c r="L14" s="185">
        <v>15</v>
      </c>
      <c r="M14" s="187">
        <f>G14*(1+L14/100)</f>
        <v>0</v>
      </c>
      <c r="N14" s="159">
        <v>0</v>
      </c>
      <c r="O14" s="159">
        <f>ROUND(E14*N14,2)</f>
        <v>0</v>
      </c>
      <c r="P14" s="159">
        <v>0</v>
      </c>
      <c r="Q14" s="159">
        <f>ROUND(E14*P14,2)</f>
        <v>0</v>
      </c>
      <c r="R14" s="159"/>
      <c r="S14" s="159" t="s">
        <v>267</v>
      </c>
      <c r="T14" s="159" t="s">
        <v>224</v>
      </c>
      <c r="U14" s="159">
        <v>0</v>
      </c>
      <c r="V14" s="159">
        <f>ROUND(E14*U14,2)</f>
        <v>0</v>
      </c>
      <c r="W14" s="159"/>
      <c r="X14" s="159" t="s">
        <v>344</v>
      </c>
      <c r="Y14" s="150"/>
      <c r="Z14" s="150"/>
      <c r="AA14" s="150"/>
      <c r="AB14" s="150"/>
      <c r="AC14" s="150"/>
      <c r="AD14" s="150"/>
      <c r="AE14" s="150"/>
      <c r="AF14" s="150"/>
      <c r="AG14" s="150" t="s">
        <v>1373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1">
        <v>5</v>
      </c>
      <c r="B15" s="182" t="s">
        <v>359</v>
      </c>
      <c r="C15" s="188" t="s">
        <v>1382</v>
      </c>
      <c r="D15" s="183" t="s">
        <v>288</v>
      </c>
      <c r="E15" s="184">
        <v>14</v>
      </c>
      <c r="F15" s="185">
        <f>H15+J15</f>
        <v>0</v>
      </c>
      <c r="G15" s="185">
        <f>ROUND(E15*F15,2)</f>
        <v>0</v>
      </c>
      <c r="H15" s="186"/>
      <c r="I15" s="185">
        <f>ROUND(E15*H15,2)</f>
        <v>0</v>
      </c>
      <c r="J15" s="186"/>
      <c r="K15" s="185">
        <f>ROUND(E15*J15,2)</f>
        <v>0</v>
      </c>
      <c r="L15" s="185">
        <v>15</v>
      </c>
      <c r="M15" s="187">
        <f>G15*(1+L15/100)</f>
        <v>0</v>
      </c>
      <c r="N15" s="159">
        <v>0</v>
      </c>
      <c r="O15" s="159">
        <f>ROUND(E15*N15,2)</f>
        <v>0</v>
      </c>
      <c r="P15" s="159">
        <v>0</v>
      </c>
      <c r="Q15" s="159">
        <f>ROUND(E15*P15,2)</f>
        <v>0</v>
      </c>
      <c r="R15" s="159"/>
      <c r="S15" s="159" t="s">
        <v>267</v>
      </c>
      <c r="T15" s="159" t="s">
        <v>224</v>
      </c>
      <c r="U15" s="159">
        <v>0</v>
      </c>
      <c r="V15" s="159">
        <f>ROUND(E15*U15,2)</f>
        <v>0</v>
      </c>
      <c r="W15" s="159"/>
      <c r="X15" s="159" t="s">
        <v>344</v>
      </c>
      <c r="Y15" s="150"/>
      <c r="Z15" s="150"/>
      <c r="AA15" s="150"/>
      <c r="AB15" s="150"/>
      <c r="AC15" s="150"/>
      <c r="AD15" s="150"/>
      <c r="AE15" s="150"/>
      <c r="AF15" s="150"/>
      <c r="AG15" s="150" t="s">
        <v>1373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x14ac:dyDescent="0.25">
      <c r="A16" s="161" t="s">
        <v>218</v>
      </c>
      <c r="B16" s="162" t="s">
        <v>117</v>
      </c>
      <c r="C16" s="176" t="s">
        <v>118</v>
      </c>
      <c r="D16" s="163"/>
      <c r="E16" s="164"/>
      <c r="F16" s="165"/>
      <c r="G16" s="165">
        <f>SUMIF(AG17:AG18,"&lt;&gt;NOR",G17:G18)</f>
        <v>0</v>
      </c>
      <c r="H16" s="165"/>
      <c r="I16" s="165">
        <f>SUM(I17:I18)</f>
        <v>0</v>
      </c>
      <c r="J16" s="165"/>
      <c r="K16" s="165">
        <f>SUM(K17:K18)</f>
        <v>0</v>
      </c>
      <c r="L16" s="165"/>
      <c r="M16" s="166">
        <f>SUM(M17:M18)</f>
        <v>0</v>
      </c>
      <c r="N16" s="160"/>
      <c r="O16" s="160">
        <f>SUM(O17:O18)</f>
        <v>0</v>
      </c>
      <c r="P16" s="160"/>
      <c r="Q16" s="160">
        <f>SUM(Q17:Q18)</f>
        <v>0</v>
      </c>
      <c r="R16" s="160"/>
      <c r="S16" s="160"/>
      <c r="T16" s="160"/>
      <c r="U16" s="160"/>
      <c r="V16" s="160">
        <f>SUM(V17:V18)</f>
        <v>1</v>
      </c>
      <c r="W16" s="160"/>
      <c r="X16" s="160"/>
      <c r="AG16" t="s">
        <v>219</v>
      </c>
    </row>
    <row r="17" spans="1:60" outlineLevel="1" x14ac:dyDescent="0.25">
      <c r="A17" s="181">
        <v>6</v>
      </c>
      <c r="B17" s="182" t="s">
        <v>1383</v>
      </c>
      <c r="C17" s="188" t="s">
        <v>1384</v>
      </c>
      <c r="D17" s="183" t="s">
        <v>266</v>
      </c>
      <c r="E17" s="184">
        <v>1</v>
      </c>
      <c r="F17" s="185">
        <f>H17+J17</f>
        <v>0</v>
      </c>
      <c r="G17" s="185">
        <f>ROUND(E17*F17,2)</f>
        <v>0</v>
      </c>
      <c r="H17" s="186"/>
      <c r="I17" s="185">
        <f>ROUND(E17*H17,2)</f>
        <v>0</v>
      </c>
      <c r="J17" s="186"/>
      <c r="K17" s="185">
        <f>ROUND(E17*J17,2)</f>
        <v>0</v>
      </c>
      <c r="L17" s="185">
        <v>15</v>
      </c>
      <c r="M17" s="187">
        <f>G17*(1+L17/100)</f>
        <v>0</v>
      </c>
      <c r="N17" s="159">
        <v>0</v>
      </c>
      <c r="O17" s="159">
        <f>ROUND(E17*N17,2)</f>
        <v>0</v>
      </c>
      <c r="P17" s="159">
        <v>0</v>
      </c>
      <c r="Q17" s="159">
        <f>ROUND(E17*P17,2)</f>
        <v>0</v>
      </c>
      <c r="R17" s="159"/>
      <c r="S17" s="159" t="s">
        <v>1385</v>
      </c>
      <c r="T17" s="159" t="s">
        <v>224</v>
      </c>
      <c r="U17" s="159">
        <v>1</v>
      </c>
      <c r="V17" s="159">
        <f>ROUND(E17*U17,2)</f>
        <v>1</v>
      </c>
      <c r="W17" s="159"/>
      <c r="X17" s="159" t="s">
        <v>268</v>
      </c>
      <c r="Y17" s="150"/>
      <c r="Z17" s="150"/>
      <c r="AA17" s="150"/>
      <c r="AB17" s="150"/>
      <c r="AC17" s="150"/>
      <c r="AD17" s="150"/>
      <c r="AE17" s="150"/>
      <c r="AF17" s="150"/>
      <c r="AG17" s="150" t="s">
        <v>332</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1">
        <v>7</v>
      </c>
      <c r="B18" s="182" t="s">
        <v>135</v>
      </c>
      <c r="C18" s="188" t="s">
        <v>1386</v>
      </c>
      <c r="D18" s="183" t="s">
        <v>266</v>
      </c>
      <c r="E18" s="184">
        <v>1</v>
      </c>
      <c r="F18" s="185">
        <f>H18+J18</f>
        <v>0</v>
      </c>
      <c r="G18" s="185">
        <f>ROUND(E18*F18,2)</f>
        <v>0</v>
      </c>
      <c r="H18" s="186"/>
      <c r="I18" s="185">
        <f>ROUND(E18*H18,2)</f>
        <v>0</v>
      </c>
      <c r="J18" s="186"/>
      <c r="K18" s="185">
        <f>ROUND(E18*J18,2)</f>
        <v>0</v>
      </c>
      <c r="L18" s="185">
        <v>15</v>
      </c>
      <c r="M18" s="187">
        <f>G18*(1+L18/100)</f>
        <v>0</v>
      </c>
      <c r="N18" s="159">
        <v>0</v>
      </c>
      <c r="O18" s="159">
        <f>ROUND(E18*N18,2)</f>
        <v>0</v>
      </c>
      <c r="P18" s="159">
        <v>0</v>
      </c>
      <c r="Q18" s="159">
        <f>ROUND(E18*P18,2)</f>
        <v>0</v>
      </c>
      <c r="R18" s="159"/>
      <c r="S18" s="159" t="s">
        <v>267</v>
      </c>
      <c r="T18" s="159" t="s">
        <v>224</v>
      </c>
      <c r="U18" s="159">
        <v>0</v>
      </c>
      <c r="V18" s="159">
        <f>ROUND(E18*U18,2)</f>
        <v>0</v>
      </c>
      <c r="W18" s="159"/>
      <c r="X18" s="159" t="s">
        <v>344</v>
      </c>
      <c r="Y18" s="150"/>
      <c r="Z18" s="150"/>
      <c r="AA18" s="150"/>
      <c r="AB18" s="150"/>
      <c r="AC18" s="150"/>
      <c r="AD18" s="150"/>
      <c r="AE18" s="150"/>
      <c r="AF18" s="150"/>
      <c r="AG18" s="150" t="s">
        <v>1373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x14ac:dyDescent="0.25">
      <c r="A19" s="161" t="s">
        <v>218</v>
      </c>
      <c r="B19" s="162" t="s">
        <v>110</v>
      </c>
      <c r="C19" s="176" t="s">
        <v>185</v>
      </c>
      <c r="D19" s="163"/>
      <c r="E19" s="164"/>
      <c r="F19" s="165"/>
      <c r="G19" s="165">
        <f>SUMIF(AG20:AG24,"&lt;&gt;NOR",G20:G24)</f>
        <v>0</v>
      </c>
      <c r="H19" s="165"/>
      <c r="I19" s="165">
        <f>SUM(I20:I24)</f>
        <v>0</v>
      </c>
      <c r="J19" s="165"/>
      <c r="K19" s="165">
        <f>SUM(K20:K24)</f>
        <v>0</v>
      </c>
      <c r="L19" s="165"/>
      <c r="M19" s="166">
        <f>SUM(M20:M24)</f>
        <v>0</v>
      </c>
      <c r="N19" s="160"/>
      <c r="O19" s="160">
        <f>SUM(O20:O24)</f>
        <v>0</v>
      </c>
      <c r="P19" s="160"/>
      <c r="Q19" s="160">
        <f>SUM(Q20:Q24)</f>
        <v>0</v>
      </c>
      <c r="R19" s="160"/>
      <c r="S19" s="160"/>
      <c r="T19" s="160"/>
      <c r="U19" s="160"/>
      <c r="V19" s="160">
        <f>SUM(V20:V24)</f>
        <v>0</v>
      </c>
      <c r="W19" s="160"/>
      <c r="X19" s="160"/>
      <c r="AG19" t="s">
        <v>219</v>
      </c>
    </row>
    <row r="20" spans="1:60" outlineLevel="1" x14ac:dyDescent="0.25">
      <c r="A20" s="181">
        <v>8</v>
      </c>
      <c r="B20" s="182" t="s">
        <v>121</v>
      </c>
      <c r="C20" s="188" t="s">
        <v>1387</v>
      </c>
      <c r="D20" s="183" t="s">
        <v>1388</v>
      </c>
      <c r="E20" s="184">
        <v>12</v>
      </c>
      <c r="F20" s="185">
        <f>H20+J20</f>
        <v>0</v>
      </c>
      <c r="G20" s="185">
        <f>ROUND(E20*F20,2)</f>
        <v>0</v>
      </c>
      <c r="H20" s="186"/>
      <c r="I20" s="185">
        <f>ROUND(E20*H20,2)</f>
        <v>0</v>
      </c>
      <c r="J20" s="186"/>
      <c r="K20" s="185">
        <f>ROUND(E20*J20,2)</f>
        <v>0</v>
      </c>
      <c r="L20" s="185">
        <v>15</v>
      </c>
      <c r="M20" s="187">
        <f>G20*(1+L20/100)</f>
        <v>0</v>
      </c>
      <c r="N20" s="159">
        <v>0</v>
      </c>
      <c r="O20" s="159">
        <f>ROUND(E20*N20,2)</f>
        <v>0</v>
      </c>
      <c r="P20" s="159">
        <v>0</v>
      </c>
      <c r="Q20" s="159">
        <f>ROUND(E20*P20,2)</f>
        <v>0</v>
      </c>
      <c r="R20" s="159"/>
      <c r="S20" s="159" t="s">
        <v>267</v>
      </c>
      <c r="T20" s="159" t="s">
        <v>224</v>
      </c>
      <c r="U20" s="159">
        <v>0</v>
      </c>
      <c r="V20" s="159">
        <f>ROUND(E20*U20,2)</f>
        <v>0</v>
      </c>
      <c r="W20" s="159"/>
      <c r="X20" s="159" t="s">
        <v>268</v>
      </c>
      <c r="Y20" s="150"/>
      <c r="Z20" s="150"/>
      <c r="AA20" s="150"/>
      <c r="AB20" s="150"/>
      <c r="AC20" s="150"/>
      <c r="AD20" s="150"/>
      <c r="AE20" s="150"/>
      <c r="AF20" s="150"/>
      <c r="AG20" s="150" t="s">
        <v>332</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1">
        <v>9</v>
      </c>
      <c r="B21" s="182" t="s">
        <v>123</v>
      </c>
      <c r="C21" s="188" t="s">
        <v>1389</v>
      </c>
      <c r="D21" s="183" t="s">
        <v>266</v>
      </c>
      <c r="E21" s="184">
        <v>1</v>
      </c>
      <c r="F21" s="185">
        <f>H21+J21</f>
        <v>0</v>
      </c>
      <c r="G21" s="185">
        <f>ROUND(E21*F21,2)</f>
        <v>0</v>
      </c>
      <c r="H21" s="186"/>
      <c r="I21" s="185">
        <f>ROUND(E21*H21,2)</f>
        <v>0</v>
      </c>
      <c r="J21" s="186"/>
      <c r="K21" s="185">
        <f>ROUND(E21*J21,2)</f>
        <v>0</v>
      </c>
      <c r="L21" s="185">
        <v>15</v>
      </c>
      <c r="M21" s="187">
        <f>G21*(1+L21/100)</f>
        <v>0</v>
      </c>
      <c r="N21" s="159">
        <v>0</v>
      </c>
      <c r="O21" s="159">
        <f>ROUND(E21*N21,2)</f>
        <v>0</v>
      </c>
      <c r="P21" s="159">
        <v>0</v>
      </c>
      <c r="Q21" s="159">
        <f>ROUND(E21*P21,2)</f>
        <v>0</v>
      </c>
      <c r="R21" s="159"/>
      <c r="S21" s="159" t="s">
        <v>267</v>
      </c>
      <c r="T21" s="159" t="s">
        <v>224</v>
      </c>
      <c r="U21" s="159">
        <v>0</v>
      </c>
      <c r="V21" s="159">
        <f>ROUND(E21*U21,2)</f>
        <v>0</v>
      </c>
      <c r="W21" s="159"/>
      <c r="X21" s="159" t="s">
        <v>344</v>
      </c>
      <c r="Y21" s="150"/>
      <c r="Z21" s="150"/>
      <c r="AA21" s="150"/>
      <c r="AB21" s="150"/>
      <c r="AC21" s="150"/>
      <c r="AD21" s="150"/>
      <c r="AE21" s="150"/>
      <c r="AF21" s="150"/>
      <c r="AG21" s="150" t="s">
        <v>1373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1">
        <v>10</v>
      </c>
      <c r="B22" s="182" t="s">
        <v>1390</v>
      </c>
      <c r="C22" s="188" t="s">
        <v>1391</v>
      </c>
      <c r="D22" s="183" t="s">
        <v>266</v>
      </c>
      <c r="E22" s="184">
        <v>1</v>
      </c>
      <c r="F22" s="185">
        <f>H22+J22</f>
        <v>0</v>
      </c>
      <c r="G22" s="185">
        <f>ROUND(E22*F22,2)</f>
        <v>0</v>
      </c>
      <c r="H22" s="186"/>
      <c r="I22" s="185">
        <f>ROUND(E22*H22,2)</f>
        <v>0</v>
      </c>
      <c r="J22" s="186"/>
      <c r="K22" s="185">
        <f>ROUND(E22*J22,2)</f>
        <v>0</v>
      </c>
      <c r="L22" s="185">
        <v>15</v>
      </c>
      <c r="M22" s="187">
        <f>G22*(1+L22/100)</f>
        <v>0</v>
      </c>
      <c r="N22" s="159">
        <v>0</v>
      </c>
      <c r="O22" s="159">
        <f>ROUND(E22*N22,2)</f>
        <v>0</v>
      </c>
      <c r="P22" s="159">
        <v>0</v>
      </c>
      <c r="Q22" s="159">
        <f>ROUND(E22*P22,2)</f>
        <v>0</v>
      </c>
      <c r="R22" s="159"/>
      <c r="S22" s="159" t="s">
        <v>267</v>
      </c>
      <c r="T22" s="159" t="s">
        <v>224</v>
      </c>
      <c r="U22" s="159">
        <v>0</v>
      </c>
      <c r="V22" s="159">
        <f>ROUND(E22*U22,2)</f>
        <v>0</v>
      </c>
      <c r="W22" s="159"/>
      <c r="X22" s="159" t="s">
        <v>344</v>
      </c>
      <c r="Y22" s="150"/>
      <c r="Z22" s="150"/>
      <c r="AA22" s="150"/>
      <c r="AB22" s="150"/>
      <c r="AC22" s="150"/>
      <c r="AD22" s="150"/>
      <c r="AE22" s="150"/>
      <c r="AF22" s="150"/>
      <c r="AG22" s="150" t="s">
        <v>1373</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67">
        <v>11</v>
      </c>
      <c r="B23" s="168" t="s">
        <v>686</v>
      </c>
      <c r="C23" s="177" t="s">
        <v>1392</v>
      </c>
      <c r="D23" s="169" t="s">
        <v>266</v>
      </c>
      <c r="E23" s="170">
        <v>1</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267</v>
      </c>
      <c r="T23" s="159" t="s">
        <v>224</v>
      </c>
      <c r="U23" s="159">
        <v>0</v>
      </c>
      <c r="V23" s="159">
        <f>ROUND(E23*U23,2)</f>
        <v>0</v>
      </c>
      <c r="W23" s="159"/>
      <c r="X23" s="159" t="s">
        <v>344</v>
      </c>
      <c r="Y23" s="150"/>
      <c r="Z23" s="150"/>
      <c r="AA23" s="150"/>
      <c r="AB23" s="150"/>
      <c r="AC23" s="150"/>
      <c r="AD23" s="150"/>
      <c r="AE23" s="150"/>
      <c r="AF23" s="150"/>
      <c r="AG23" s="150" t="s">
        <v>1373</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287" t="s">
        <v>118</v>
      </c>
      <c r="D24" s="288"/>
      <c r="E24" s="288"/>
      <c r="F24" s="288"/>
      <c r="G24" s="288"/>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228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5">
      <c r="A25" s="3"/>
      <c r="B25" s="4"/>
      <c r="C25" s="178"/>
      <c r="D25" s="6"/>
      <c r="E25" s="3"/>
      <c r="F25" s="3"/>
      <c r="G25" s="3"/>
      <c r="H25" s="3"/>
      <c r="I25" s="3"/>
      <c r="J25" s="3"/>
      <c r="K25" s="3"/>
      <c r="L25" s="3"/>
      <c r="M25" s="3"/>
      <c r="N25" s="3"/>
      <c r="O25" s="3"/>
      <c r="P25" s="3"/>
      <c r="Q25" s="3"/>
      <c r="R25" s="3"/>
      <c r="S25" s="3"/>
      <c r="T25" s="3"/>
      <c r="U25" s="3"/>
      <c r="V25" s="3"/>
      <c r="W25" s="3"/>
      <c r="X25" s="3"/>
      <c r="AE25">
        <v>15</v>
      </c>
      <c r="AF25">
        <v>21</v>
      </c>
      <c r="AG25" t="s">
        <v>205</v>
      </c>
    </row>
    <row r="26" spans="1:60" x14ac:dyDescent="0.25">
      <c r="A26" s="153"/>
      <c r="B26" s="154" t="s">
        <v>31</v>
      </c>
      <c r="C26" s="179"/>
      <c r="D26" s="155"/>
      <c r="E26" s="156"/>
      <c r="F26" s="156"/>
      <c r="G26" s="175">
        <f>G8+G13+G16+G19</f>
        <v>0</v>
      </c>
      <c r="H26" s="3"/>
      <c r="I26" s="3"/>
      <c r="J26" s="3"/>
      <c r="K26" s="3"/>
      <c r="L26" s="3"/>
      <c r="M26" s="3"/>
      <c r="N26" s="3"/>
      <c r="O26" s="3"/>
      <c r="P26" s="3"/>
      <c r="Q26" s="3"/>
      <c r="R26" s="3"/>
      <c r="S26" s="3"/>
      <c r="T26" s="3"/>
      <c r="U26" s="3"/>
      <c r="V26" s="3"/>
      <c r="W26" s="3"/>
      <c r="X26" s="3"/>
      <c r="AE26">
        <f>SUMIF(L7:L24,AE25,G7:G24)</f>
        <v>0</v>
      </c>
      <c r="AF26">
        <f>SUMIF(L7:L24,AF25,G7:G24)</f>
        <v>0</v>
      </c>
      <c r="AG26" t="s">
        <v>260</v>
      </c>
    </row>
    <row r="27" spans="1:60" x14ac:dyDescent="0.25">
      <c r="A27" s="3"/>
      <c r="B27" s="4"/>
      <c r="C27" s="178"/>
      <c r="D27" s="6"/>
      <c r="E27" s="3"/>
      <c r="F27" s="3"/>
      <c r="G27" s="3"/>
      <c r="H27" s="3"/>
      <c r="I27" s="3"/>
      <c r="J27" s="3"/>
      <c r="K27" s="3"/>
      <c r="L27" s="3"/>
      <c r="M27" s="3"/>
      <c r="N27" s="3"/>
      <c r="O27" s="3"/>
      <c r="P27" s="3"/>
      <c r="Q27" s="3"/>
      <c r="R27" s="3"/>
      <c r="S27" s="3"/>
      <c r="T27" s="3"/>
      <c r="U27" s="3"/>
      <c r="V27" s="3"/>
      <c r="W27" s="3"/>
      <c r="X27" s="3"/>
    </row>
    <row r="28" spans="1:60" x14ac:dyDescent="0.25">
      <c r="A28" s="3"/>
      <c r="B28" s="4"/>
      <c r="C28" s="178"/>
      <c r="D28" s="6"/>
      <c r="E28" s="3"/>
      <c r="F28" s="3"/>
      <c r="G28" s="3"/>
      <c r="H28" s="3"/>
      <c r="I28" s="3"/>
      <c r="J28" s="3"/>
      <c r="K28" s="3"/>
      <c r="L28" s="3"/>
      <c r="M28" s="3"/>
      <c r="N28" s="3"/>
      <c r="O28" s="3"/>
      <c r="P28" s="3"/>
      <c r="Q28" s="3"/>
      <c r="R28" s="3"/>
      <c r="S28" s="3"/>
      <c r="T28" s="3"/>
      <c r="U28" s="3"/>
      <c r="V28" s="3"/>
      <c r="W28" s="3"/>
      <c r="X28" s="3"/>
    </row>
    <row r="29" spans="1:60" x14ac:dyDescent="0.25">
      <c r="A29" s="285" t="s">
        <v>261</v>
      </c>
      <c r="B29" s="285"/>
      <c r="C29" s="286"/>
      <c r="D29" s="6"/>
      <c r="E29" s="3"/>
      <c r="F29" s="3"/>
      <c r="G29" s="3"/>
      <c r="H29" s="3"/>
      <c r="I29" s="3"/>
      <c r="J29" s="3"/>
      <c r="K29" s="3"/>
      <c r="L29" s="3"/>
      <c r="M29" s="3"/>
      <c r="N29" s="3"/>
      <c r="O29" s="3"/>
      <c r="P29" s="3"/>
      <c r="Q29" s="3"/>
      <c r="R29" s="3"/>
      <c r="S29" s="3"/>
      <c r="T29" s="3"/>
      <c r="U29" s="3"/>
      <c r="V29" s="3"/>
      <c r="W29" s="3"/>
      <c r="X29" s="3"/>
    </row>
    <row r="30" spans="1:60" x14ac:dyDescent="0.25">
      <c r="A30" s="289"/>
      <c r="B30" s="290"/>
      <c r="C30" s="291"/>
      <c r="D30" s="290"/>
      <c r="E30" s="290"/>
      <c r="F30" s="290"/>
      <c r="G30" s="292"/>
      <c r="H30" s="3"/>
      <c r="I30" s="3"/>
      <c r="J30" s="3"/>
      <c r="K30" s="3"/>
      <c r="L30" s="3"/>
      <c r="M30" s="3"/>
      <c r="N30" s="3"/>
      <c r="O30" s="3"/>
      <c r="P30" s="3"/>
      <c r="Q30" s="3"/>
      <c r="R30" s="3"/>
      <c r="S30" s="3"/>
      <c r="T30" s="3"/>
      <c r="U30" s="3"/>
      <c r="V30" s="3"/>
      <c r="W30" s="3"/>
      <c r="X30" s="3"/>
      <c r="AG30" t="s">
        <v>262</v>
      </c>
    </row>
    <row r="31" spans="1:60" x14ac:dyDescent="0.25">
      <c r="A31" s="293"/>
      <c r="B31" s="294"/>
      <c r="C31" s="295"/>
      <c r="D31" s="294"/>
      <c r="E31" s="294"/>
      <c r="F31" s="294"/>
      <c r="G31" s="296"/>
      <c r="H31" s="3"/>
      <c r="I31" s="3"/>
      <c r="J31" s="3"/>
      <c r="K31" s="3"/>
      <c r="L31" s="3"/>
      <c r="M31" s="3"/>
      <c r="N31" s="3"/>
      <c r="O31" s="3"/>
      <c r="P31" s="3"/>
      <c r="Q31" s="3"/>
      <c r="R31" s="3"/>
      <c r="S31" s="3"/>
      <c r="T31" s="3"/>
      <c r="U31" s="3"/>
      <c r="V31" s="3"/>
      <c r="W31" s="3"/>
      <c r="X31" s="3"/>
    </row>
    <row r="32" spans="1:60" x14ac:dyDescent="0.25">
      <c r="A32" s="293"/>
      <c r="B32" s="294"/>
      <c r="C32" s="295"/>
      <c r="D32" s="294"/>
      <c r="E32" s="294"/>
      <c r="F32" s="294"/>
      <c r="G32" s="296"/>
      <c r="H32" s="3"/>
      <c r="I32" s="3"/>
      <c r="J32" s="3"/>
      <c r="K32" s="3"/>
      <c r="L32" s="3"/>
      <c r="M32" s="3"/>
      <c r="N32" s="3"/>
      <c r="O32" s="3"/>
      <c r="P32" s="3"/>
      <c r="Q32" s="3"/>
      <c r="R32" s="3"/>
      <c r="S32" s="3"/>
      <c r="T32" s="3"/>
      <c r="U32" s="3"/>
      <c r="V32" s="3"/>
      <c r="W32" s="3"/>
      <c r="X32" s="3"/>
    </row>
    <row r="33" spans="1:33" x14ac:dyDescent="0.25">
      <c r="A33" s="293"/>
      <c r="B33" s="294"/>
      <c r="C33" s="295"/>
      <c r="D33" s="294"/>
      <c r="E33" s="294"/>
      <c r="F33" s="294"/>
      <c r="G33" s="296"/>
      <c r="H33" s="3"/>
      <c r="I33" s="3"/>
      <c r="J33" s="3"/>
      <c r="K33" s="3"/>
      <c r="L33" s="3"/>
      <c r="M33" s="3"/>
      <c r="N33" s="3"/>
      <c r="O33" s="3"/>
      <c r="P33" s="3"/>
      <c r="Q33" s="3"/>
      <c r="R33" s="3"/>
      <c r="S33" s="3"/>
      <c r="T33" s="3"/>
      <c r="U33" s="3"/>
      <c r="V33" s="3"/>
      <c r="W33" s="3"/>
      <c r="X33" s="3"/>
    </row>
    <row r="34" spans="1:33" x14ac:dyDescent="0.25">
      <c r="A34" s="297"/>
      <c r="B34" s="298"/>
      <c r="C34" s="299"/>
      <c r="D34" s="298"/>
      <c r="E34" s="298"/>
      <c r="F34" s="298"/>
      <c r="G34" s="300"/>
      <c r="H34" s="3"/>
      <c r="I34" s="3"/>
      <c r="J34" s="3"/>
      <c r="K34" s="3"/>
      <c r="L34" s="3"/>
      <c r="M34" s="3"/>
      <c r="N34" s="3"/>
      <c r="O34" s="3"/>
      <c r="P34" s="3"/>
      <c r="Q34" s="3"/>
      <c r="R34" s="3"/>
      <c r="S34" s="3"/>
      <c r="T34" s="3"/>
      <c r="U34" s="3"/>
      <c r="V34" s="3"/>
      <c r="W34" s="3"/>
      <c r="X34" s="3"/>
    </row>
    <row r="35" spans="1:33" x14ac:dyDescent="0.25">
      <c r="A35" s="3"/>
      <c r="B35" s="4"/>
      <c r="C35" s="178"/>
      <c r="D35" s="6"/>
      <c r="E35" s="3"/>
      <c r="F35" s="3"/>
      <c r="G35" s="3"/>
      <c r="H35" s="3"/>
      <c r="I35" s="3"/>
      <c r="J35" s="3"/>
      <c r="K35" s="3"/>
      <c r="L35" s="3"/>
      <c r="M35" s="3"/>
      <c r="N35" s="3"/>
      <c r="O35" s="3"/>
      <c r="P35" s="3"/>
      <c r="Q35" s="3"/>
      <c r="R35" s="3"/>
      <c r="S35" s="3"/>
      <c r="T35" s="3"/>
      <c r="U35" s="3"/>
      <c r="V35" s="3"/>
      <c r="W35" s="3"/>
      <c r="X35" s="3"/>
    </row>
    <row r="36" spans="1:33" x14ac:dyDescent="0.25">
      <c r="C36" s="180"/>
      <c r="D36" s="10"/>
      <c r="AG36" t="s">
        <v>263</v>
      </c>
    </row>
    <row r="37" spans="1:33" x14ac:dyDescent="0.25">
      <c r="D37" s="10"/>
    </row>
    <row r="38" spans="1:33" x14ac:dyDescent="0.25">
      <c r="D38" s="10"/>
    </row>
    <row r="39" spans="1:33" x14ac:dyDescent="0.25">
      <c r="D39" s="10"/>
    </row>
    <row r="40" spans="1:33" x14ac:dyDescent="0.25">
      <c r="D40" s="10"/>
    </row>
    <row r="41" spans="1:33" x14ac:dyDescent="0.25">
      <c r="D41" s="10"/>
    </row>
    <row r="42" spans="1:33" x14ac:dyDescent="0.25">
      <c r="D42" s="10"/>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8">
    <mergeCell ref="A30:G34"/>
    <mergeCell ref="C10:G10"/>
    <mergeCell ref="C24:G24"/>
    <mergeCell ref="A1:G1"/>
    <mergeCell ref="C2:G2"/>
    <mergeCell ref="C3:G3"/>
    <mergeCell ref="C4:G4"/>
    <mergeCell ref="A29:C2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0" hidden="1" customWidth="1"/>
    <col min="53" max="53" width="73.664062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42</v>
      </c>
      <c r="C4" s="282" t="s">
        <v>64</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80</v>
      </c>
      <c r="C8" s="176" t="s">
        <v>81</v>
      </c>
      <c r="D8" s="163"/>
      <c r="E8" s="164"/>
      <c r="F8" s="165"/>
      <c r="G8" s="165">
        <f>SUMIF(AG9:AG12,"&lt;&gt;NOR",G9:G12)</f>
        <v>0</v>
      </c>
      <c r="H8" s="165"/>
      <c r="I8" s="165">
        <f>SUM(I9:I12)</f>
        <v>0</v>
      </c>
      <c r="J8" s="165"/>
      <c r="K8" s="165">
        <f>SUM(K9:K12)</f>
        <v>0</v>
      </c>
      <c r="L8" s="165"/>
      <c r="M8" s="166">
        <f>SUM(M9:M12)</f>
        <v>0</v>
      </c>
      <c r="N8" s="160"/>
      <c r="O8" s="160">
        <f>SUM(O9:O12)</f>
        <v>0</v>
      </c>
      <c r="P8" s="160"/>
      <c r="Q8" s="160">
        <f>SUM(Q9:Q12)</f>
        <v>0</v>
      </c>
      <c r="R8" s="160"/>
      <c r="S8" s="160"/>
      <c r="T8" s="160"/>
      <c r="U8" s="160"/>
      <c r="V8" s="160">
        <f>SUM(V9:V12)</f>
        <v>0</v>
      </c>
      <c r="W8" s="160"/>
      <c r="X8" s="160"/>
      <c r="AG8" t="s">
        <v>219</v>
      </c>
    </row>
    <row r="9" spans="1:60" ht="40.799999999999997" outlineLevel="1" x14ac:dyDescent="0.25">
      <c r="A9" s="167">
        <v>1</v>
      </c>
      <c r="B9" s="168" t="s">
        <v>264</v>
      </c>
      <c r="C9" s="177" t="s">
        <v>1393</v>
      </c>
      <c r="D9" s="169" t="s">
        <v>266</v>
      </c>
      <c r="E9" s="170">
        <v>1</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267</v>
      </c>
      <c r="T9" s="159" t="s">
        <v>224</v>
      </c>
      <c r="U9" s="159">
        <v>0</v>
      </c>
      <c r="V9" s="159">
        <f>ROUND(E9*U9,2)</f>
        <v>0</v>
      </c>
      <c r="W9" s="159"/>
      <c r="X9" s="159" t="s">
        <v>268</v>
      </c>
      <c r="Y9" s="150"/>
      <c r="Z9" s="150"/>
      <c r="AA9" s="150"/>
      <c r="AB9" s="150"/>
      <c r="AC9" s="150"/>
      <c r="AD9" s="150"/>
      <c r="AE9" s="150"/>
      <c r="AF9" s="150"/>
      <c r="AG9" s="150" t="s">
        <v>269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1.4" outlineLevel="1" x14ac:dyDescent="0.25">
      <c r="A10" s="157"/>
      <c r="B10" s="158"/>
      <c r="C10" s="287" t="s">
        <v>1394</v>
      </c>
      <c r="D10" s="288"/>
      <c r="E10" s="288"/>
      <c r="F10" s="288"/>
      <c r="G10" s="288"/>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228</v>
      </c>
      <c r="AH10" s="150"/>
      <c r="AI10" s="150"/>
      <c r="AJ10" s="150"/>
      <c r="AK10" s="150"/>
      <c r="AL10" s="150"/>
      <c r="AM10" s="150"/>
      <c r="AN10" s="150"/>
      <c r="AO10" s="150"/>
      <c r="AP10" s="150"/>
      <c r="AQ10" s="150"/>
      <c r="AR10" s="150"/>
      <c r="AS10" s="150"/>
      <c r="AT10" s="150"/>
      <c r="AU10" s="150"/>
      <c r="AV10" s="150"/>
      <c r="AW10" s="150"/>
      <c r="AX10" s="150"/>
      <c r="AY10" s="150"/>
      <c r="AZ10" s="150"/>
      <c r="BA10" s="174" t="str">
        <f>C10</f>
        <v>čerpadlo s elektronickou regulací výkonu(Q=0,8 m3/h, hmax=5 m, P=33W/230V), pojistný ventil 3 bar, integrovaná zápachová uzávěrka pro odvod kondenzátu, spalinový adaptér koaxiální 80/125 s měřícími koncovkami, integrovaný regulátor hořákové automatiky, vč. ovládací jednotky s LCD displejem, vč. čidla venkovní teploty</v>
      </c>
      <c r="BB10" s="150"/>
      <c r="BC10" s="150"/>
      <c r="BD10" s="150"/>
      <c r="BE10" s="150"/>
      <c r="BF10" s="150"/>
      <c r="BG10" s="150"/>
      <c r="BH10" s="150"/>
    </row>
    <row r="11" spans="1:60" ht="20.399999999999999" outlineLevel="1" x14ac:dyDescent="0.25">
      <c r="A11" s="181">
        <v>2</v>
      </c>
      <c r="B11" s="182" t="s">
        <v>270</v>
      </c>
      <c r="C11" s="188" t="s">
        <v>1395</v>
      </c>
      <c r="D11" s="183" t="s">
        <v>266</v>
      </c>
      <c r="E11" s="184">
        <v>1</v>
      </c>
      <c r="F11" s="185">
        <f>H11+J11</f>
        <v>0</v>
      </c>
      <c r="G11" s="185">
        <f>ROUND(E11*F11,2)</f>
        <v>0</v>
      </c>
      <c r="H11" s="186"/>
      <c r="I11" s="185">
        <f>ROUND(E11*H11,2)</f>
        <v>0</v>
      </c>
      <c r="J11" s="186"/>
      <c r="K11" s="185">
        <f>ROUND(E11*J11,2)</f>
        <v>0</v>
      </c>
      <c r="L11" s="185">
        <v>15</v>
      </c>
      <c r="M11" s="187">
        <f>G11*(1+L11/100)</f>
        <v>0</v>
      </c>
      <c r="N11" s="159">
        <v>0</v>
      </c>
      <c r="O11" s="159">
        <f>ROUND(E11*N11,2)</f>
        <v>0</v>
      </c>
      <c r="P11" s="159">
        <v>0</v>
      </c>
      <c r="Q11" s="159">
        <f>ROUND(E11*P11,2)</f>
        <v>0</v>
      </c>
      <c r="R11" s="159"/>
      <c r="S11" s="159" t="s">
        <v>267</v>
      </c>
      <c r="T11" s="159" t="s">
        <v>224</v>
      </c>
      <c r="U11" s="159">
        <v>0</v>
      </c>
      <c r="V11" s="159">
        <f>ROUND(E11*U11,2)</f>
        <v>0</v>
      </c>
      <c r="W11" s="159"/>
      <c r="X11" s="159" t="s">
        <v>268</v>
      </c>
      <c r="Y11" s="150"/>
      <c r="Z11" s="150"/>
      <c r="AA11" s="150"/>
      <c r="AB11" s="150"/>
      <c r="AC11" s="150"/>
      <c r="AD11" s="150"/>
      <c r="AE11" s="150"/>
      <c r="AF11" s="150"/>
      <c r="AG11" s="150" t="s">
        <v>269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40.799999999999997" outlineLevel="1" x14ac:dyDescent="0.25">
      <c r="A12" s="181">
        <v>3</v>
      </c>
      <c r="B12" s="182" t="s">
        <v>272</v>
      </c>
      <c r="C12" s="188" t="s">
        <v>1396</v>
      </c>
      <c r="D12" s="183" t="s">
        <v>266</v>
      </c>
      <c r="E12" s="184">
        <v>1</v>
      </c>
      <c r="F12" s="185">
        <f>H12+J12</f>
        <v>0</v>
      </c>
      <c r="G12" s="185">
        <f>ROUND(E12*F12,2)</f>
        <v>0</v>
      </c>
      <c r="H12" s="186"/>
      <c r="I12" s="185">
        <f>ROUND(E12*H12,2)</f>
        <v>0</v>
      </c>
      <c r="J12" s="186"/>
      <c r="K12" s="185">
        <f>ROUND(E12*J12,2)</f>
        <v>0</v>
      </c>
      <c r="L12" s="185">
        <v>15</v>
      </c>
      <c r="M12" s="187">
        <f>G12*(1+L12/100)</f>
        <v>0</v>
      </c>
      <c r="N12" s="159">
        <v>0</v>
      </c>
      <c r="O12" s="159">
        <f>ROUND(E12*N12,2)</f>
        <v>0</v>
      </c>
      <c r="P12" s="159">
        <v>0</v>
      </c>
      <c r="Q12" s="159">
        <f>ROUND(E12*P12,2)</f>
        <v>0</v>
      </c>
      <c r="R12" s="159"/>
      <c r="S12" s="159" t="s">
        <v>267</v>
      </c>
      <c r="T12" s="159" t="s">
        <v>224</v>
      </c>
      <c r="U12" s="159">
        <v>0</v>
      </c>
      <c r="V12" s="159">
        <f>ROUND(E12*U12,2)</f>
        <v>0</v>
      </c>
      <c r="W12" s="159"/>
      <c r="X12" s="159" t="s">
        <v>268</v>
      </c>
      <c r="Y12" s="150"/>
      <c r="Z12" s="150"/>
      <c r="AA12" s="150"/>
      <c r="AB12" s="150"/>
      <c r="AC12" s="150"/>
      <c r="AD12" s="150"/>
      <c r="AE12" s="150"/>
      <c r="AF12" s="150"/>
      <c r="AG12" s="150" t="s">
        <v>269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9.6" x14ac:dyDescent="0.25">
      <c r="A13" s="161" t="s">
        <v>218</v>
      </c>
      <c r="B13" s="162" t="s">
        <v>82</v>
      </c>
      <c r="C13" s="176" t="s">
        <v>83</v>
      </c>
      <c r="D13" s="163"/>
      <c r="E13" s="164"/>
      <c r="F13" s="165"/>
      <c r="G13" s="165">
        <f>SUMIF(AG14:AG32,"&lt;&gt;NOR",G14:G32)</f>
        <v>0</v>
      </c>
      <c r="H13" s="165"/>
      <c r="I13" s="165">
        <f>SUM(I14:I32)</f>
        <v>0</v>
      </c>
      <c r="J13" s="165"/>
      <c r="K13" s="165">
        <f>SUM(K14:K32)</f>
        <v>0</v>
      </c>
      <c r="L13" s="165"/>
      <c r="M13" s="166">
        <f>SUM(M14:M32)</f>
        <v>0</v>
      </c>
      <c r="N13" s="160"/>
      <c r="O13" s="160">
        <f>SUM(O14:O32)</f>
        <v>0</v>
      </c>
      <c r="P13" s="160"/>
      <c r="Q13" s="160">
        <f>SUM(Q14:Q32)</f>
        <v>0</v>
      </c>
      <c r="R13" s="160"/>
      <c r="S13" s="160"/>
      <c r="T13" s="160"/>
      <c r="U13" s="160"/>
      <c r="V13" s="160">
        <f>SUM(V14:V32)</f>
        <v>0</v>
      </c>
      <c r="W13" s="160"/>
      <c r="X13" s="160"/>
      <c r="AG13" t="s">
        <v>219</v>
      </c>
    </row>
    <row r="14" spans="1:60" outlineLevel="1" x14ac:dyDescent="0.25">
      <c r="A14" s="181">
        <v>4</v>
      </c>
      <c r="B14" s="182" t="s">
        <v>274</v>
      </c>
      <c r="C14" s="188" t="s">
        <v>1397</v>
      </c>
      <c r="D14" s="183" t="s">
        <v>266</v>
      </c>
      <c r="E14" s="184">
        <v>1</v>
      </c>
      <c r="F14" s="185">
        <f t="shared" ref="F14:F23" si="0">H14+J14</f>
        <v>0</v>
      </c>
      <c r="G14" s="185">
        <f t="shared" ref="G14:G23" si="1">ROUND(E14*F14,2)</f>
        <v>0</v>
      </c>
      <c r="H14" s="186"/>
      <c r="I14" s="185">
        <f t="shared" ref="I14:I23" si="2">ROUND(E14*H14,2)</f>
        <v>0</v>
      </c>
      <c r="J14" s="186"/>
      <c r="K14" s="185">
        <f t="shared" ref="K14:K23" si="3">ROUND(E14*J14,2)</f>
        <v>0</v>
      </c>
      <c r="L14" s="185">
        <v>15</v>
      </c>
      <c r="M14" s="187">
        <f t="shared" ref="M14:M23" si="4">G14*(1+L14/100)</f>
        <v>0</v>
      </c>
      <c r="N14" s="159">
        <v>0</v>
      </c>
      <c r="O14" s="159">
        <f t="shared" ref="O14:O23" si="5">ROUND(E14*N14,2)</f>
        <v>0</v>
      </c>
      <c r="P14" s="159">
        <v>0</v>
      </c>
      <c r="Q14" s="159">
        <f t="shared" ref="Q14:Q23" si="6">ROUND(E14*P14,2)</f>
        <v>0</v>
      </c>
      <c r="R14" s="159"/>
      <c r="S14" s="159" t="s">
        <v>267</v>
      </c>
      <c r="T14" s="159" t="s">
        <v>224</v>
      </c>
      <c r="U14" s="159">
        <v>0</v>
      </c>
      <c r="V14" s="159">
        <f t="shared" ref="V14:V23" si="7">ROUND(E14*U14,2)</f>
        <v>0</v>
      </c>
      <c r="W14" s="159"/>
      <c r="X14" s="159" t="s">
        <v>268</v>
      </c>
      <c r="Y14" s="150"/>
      <c r="Z14" s="150"/>
      <c r="AA14" s="150"/>
      <c r="AB14" s="150"/>
      <c r="AC14" s="150"/>
      <c r="AD14" s="150"/>
      <c r="AE14" s="150"/>
      <c r="AF14" s="150"/>
      <c r="AG14" s="150" t="s">
        <v>269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1">
        <v>5</v>
      </c>
      <c r="B15" s="182" t="s">
        <v>276</v>
      </c>
      <c r="C15" s="188" t="s">
        <v>1398</v>
      </c>
      <c r="D15" s="183" t="s">
        <v>266</v>
      </c>
      <c r="E15" s="184">
        <v>1</v>
      </c>
      <c r="F15" s="185">
        <f t="shared" si="0"/>
        <v>0</v>
      </c>
      <c r="G15" s="185">
        <f t="shared" si="1"/>
        <v>0</v>
      </c>
      <c r="H15" s="186"/>
      <c r="I15" s="185">
        <f t="shared" si="2"/>
        <v>0</v>
      </c>
      <c r="J15" s="186"/>
      <c r="K15" s="185">
        <f t="shared" si="3"/>
        <v>0</v>
      </c>
      <c r="L15" s="185">
        <v>15</v>
      </c>
      <c r="M15" s="187">
        <f t="shared" si="4"/>
        <v>0</v>
      </c>
      <c r="N15" s="159">
        <v>0</v>
      </c>
      <c r="O15" s="159">
        <f t="shared" si="5"/>
        <v>0</v>
      </c>
      <c r="P15" s="159">
        <v>0</v>
      </c>
      <c r="Q15" s="159">
        <f t="shared" si="6"/>
        <v>0</v>
      </c>
      <c r="R15" s="159"/>
      <c r="S15" s="159" t="s">
        <v>267</v>
      </c>
      <c r="T15" s="159" t="s">
        <v>224</v>
      </c>
      <c r="U15" s="159">
        <v>0</v>
      </c>
      <c r="V15" s="159">
        <f t="shared" si="7"/>
        <v>0</v>
      </c>
      <c r="W15" s="159"/>
      <c r="X15" s="159" t="s">
        <v>268</v>
      </c>
      <c r="Y15" s="150"/>
      <c r="Z15" s="150"/>
      <c r="AA15" s="150"/>
      <c r="AB15" s="150"/>
      <c r="AC15" s="150"/>
      <c r="AD15" s="150"/>
      <c r="AE15" s="150"/>
      <c r="AF15" s="150"/>
      <c r="AG15" s="150" t="s">
        <v>269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1">
        <v>6</v>
      </c>
      <c r="B16" s="182" t="s">
        <v>278</v>
      </c>
      <c r="C16" s="188" t="s">
        <v>1399</v>
      </c>
      <c r="D16" s="183" t="s">
        <v>266</v>
      </c>
      <c r="E16" s="184">
        <v>1</v>
      </c>
      <c r="F16" s="185">
        <f t="shared" si="0"/>
        <v>0</v>
      </c>
      <c r="G16" s="185">
        <f t="shared" si="1"/>
        <v>0</v>
      </c>
      <c r="H16" s="186"/>
      <c r="I16" s="185">
        <f t="shared" si="2"/>
        <v>0</v>
      </c>
      <c r="J16" s="186"/>
      <c r="K16" s="185">
        <f t="shared" si="3"/>
        <v>0</v>
      </c>
      <c r="L16" s="185">
        <v>15</v>
      </c>
      <c r="M16" s="187">
        <f t="shared" si="4"/>
        <v>0</v>
      </c>
      <c r="N16" s="159">
        <v>0</v>
      </c>
      <c r="O16" s="159">
        <f t="shared" si="5"/>
        <v>0</v>
      </c>
      <c r="P16" s="159">
        <v>0</v>
      </c>
      <c r="Q16" s="159">
        <f t="shared" si="6"/>
        <v>0</v>
      </c>
      <c r="R16" s="159"/>
      <c r="S16" s="159" t="s">
        <v>267</v>
      </c>
      <c r="T16" s="159" t="s">
        <v>224</v>
      </c>
      <c r="U16" s="159">
        <v>0</v>
      </c>
      <c r="V16" s="159">
        <f t="shared" si="7"/>
        <v>0</v>
      </c>
      <c r="W16" s="159"/>
      <c r="X16" s="159" t="s">
        <v>268</v>
      </c>
      <c r="Y16" s="150"/>
      <c r="Z16" s="150"/>
      <c r="AA16" s="150"/>
      <c r="AB16" s="150"/>
      <c r="AC16" s="150"/>
      <c r="AD16" s="150"/>
      <c r="AE16" s="150"/>
      <c r="AF16" s="150"/>
      <c r="AG16" s="150" t="s">
        <v>269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0.399999999999999" outlineLevel="1" x14ac:dyDescent="0.25">
      <c r="A17" s="181">
        <v>7</v>
      </c>
      <c r="B17" s="182" t="s">
        <v>280</v>
      </c>
      <c r="C17" s="188" t="s">
        <v>1400</v>
      </c>
      <c r="D17" s="183" t="s">
        <v>266</v>
      </c>
      <c r="E17" s="184">
        <v>1</v>
      </c>
      <c r="F17" s="185">
        <f t="shared" si="0"/>
        <v>0</v>
      </c>
      <c r="G17" s="185">
        <f t="shared" si="1"/>
        <v>0</v>
      </c>
      <c r="H17" s="186"/>
      <c r="I17" s="185">
        <f t="shared" si="2"/>
        <v>0</v>
      </c>
      <c r="J17" s="186"/>
      <c r="K17" s="185">
        <f t="shared" si="3"/>
        <v>0</v>
      </c>
      <c r="L17" s="185">
        <v>15</v>
      </c>
      <c r="M17" s="187">
        <f t="shared" si="4"/>
        <v>0</v>
      </c>
      <c r="N17" s="159">
        <v>0</v>
      </c>
      <c r="O17" s="159">
        <f t="shared" si="5"/>
        <v>0</v>
      </c>
      <c r="P17" s="159">
        <v>0</v>
      </c>
      <c r="Q17" s="159">
        <f t="shared" si="6"/>
        <v>0</v>
      </c>
      <c r="R17" s="159"/>
      <c r="S17" s="159" t="s">
        <v>267</v>
      </c>
      <c r="T17" s="159" t="s">
        <v>224</v>
      </c>
      <c r="U17" s="159">
        <v>0</v>
      </c>
      <c r="V17" s="159">
        <f t="shared" si="7"/>
        <v>0</v>
      </c>
      <c r="W17" s="159"/>
      <c r="X17" s="159" t="s">
        <v>268</v>
      </c>
      <c r="Y17" s="150"/>
      <c r="Z17" s="150"/>
      <c r="AA17" s="150"/>
      <c r="AB17" s="150"/>
      <c r="AC17" s="150"/>
      <c r="AD17" s="150"/>
      <c r="AE17" s="150"/>
      <c r="AF17" s="150"/>
      <c r="AG17" s="150" t="s">
        <v>269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1">
        <v>8</v>
      </c>
      <c r="B18" s="182" t="s">
        <v>282</v>
      </c>
      <c r="C18" s="188" t="s">
        <v>1401</v>
      </c>
      <c r="D18" s="183" t="s">
        <v>266</v>
      </c>
      <c r="E18" s="184">
        <v>4</v>
      </c>
      <c r="F18" s="185">
        <f t="shared" si="0"/>
        <v>0</v>
      </c>
      <c r="G18" s="185">
        <f t="shared" si="1"/>
        <v>0</v>
      </c>
      <c r="H18" s="186"/>
      <c r="I18" s="185">
        <f t="shared" si="2"/>
        <v>0</v>
      </c>
      <c r="J18" s="186"/>
      <c r="K18" s="185">
        <f t="shared" si="3"/>
        <v>0</v>
      </c>
      <c r="L18" s="185">
        <v>15</v>
      </c>
      <c r="M18" s="187">
        <f t="shared" si="4"/>
        <v>0</v>
      </c>
      <c r="N18" s="159">
        <v>0</v>
      </c>
      <c r="O18" s="159">
        <f t="shared" si="5"/>
        <v>0</v>
      </c>
      <c r="P18" s="159">
        <v>0</v>
      </c>
      <c r="Q18" s="159">
        <f t="shared" si="6"/>
        <v>0</v>
      </c>
      <c r="R18" s="159"/>
      <c r="S18" s="159" t="s">
        <v>267</v>
      </c>
      <c r="T18" s="159" t="s">
        <v>224</v>
      </c>
      <c r="U18" s="159">
        <v>0</v>
      </c>
      <c r="V18" s="159">
        <f t="shared" si="7"/>
        <v>0</v>
      </c>
      <c r="W18" s="159"/>
      <c r="X18" s="159" t="s">
        <v>268</v>
      </c>
      <c r="Y18" s="150"/>
      <c r="Z18" s="150"/>
      <c r="AA18" s="150"/>
      <c r="AB18" s="150"/>
      <c r="AC18" s="150"/>
      <c r="AD18" s="150"/>
      <c r="AE18" s="150"/>
      <c r="AF18" s="150"/>
      <c r="AG18" s="150" t="s">
        <v>269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1">
        <v>9</v>
      </c>
      <c r="B19" s="182" t="s">
        <v>284</v>
      </c>
      <c r="C19" s="188" t="s">
        <v>1402</v>
      </c>
      <c r="D19" s="183" t="s">
        <v>266</v>
      </c>
      <c r="E19" s="184">
        <v>2</v>
      </c>
      <c r="F19" s="185">
        <f t="shared" si="0"/>
        <v>0</v>
      </c>
      <c r="G19" s="185">
        <f t="shared" si="1"/>
        <v>0</v>
      </c>
      <c r="H19" s="186"/>
      <c r="I19" s="185">
        <f t="shared" si="2"/>
        <v>0</v>
      </c>
      <c r="J19" s="186"/>
      <c r="K19" s="185">
        <f t="shared" si="3"/>
        <v>0</v>
      </c>
      <c r="L19" s="185">
        <v>15</v>
      </c>
      <c r="M19" s="187">
        <f t="shared" si="4"/>
        <v>0</v>
      </c>
      <c r="N19" s="159">
        <v>0</v>
      </c>
      <c r="O19" s="159">
        <f t="shared" si="5"/>
        <v>0</v>
      </c>
      <c r="P19" s="159">
        <v>0</v>
      </c>
      <c r="Q19" s="159">
        <f t="shared" si="6"/>
        <v>0</v>
      </c>
      <c r="R19" s="159"/>
      <c r="S19" s="159" t="s">
        <v>267</v>
      </c>
      <c r="T19" s="159" t="s">
        <v>224</v>
      </c>
      <c r="U19" s="159">
        <v>0</v>
      </c>
      <c r="V19" s="159">
        <f t="shared" si="7"/>
        <v>0</v>
      </c>
      <c r="W19" s="159"/>
      <c r="X19" s="159" t="s">
        <v>268</v>
      </c>
      <c r="Y19" s="150"/>
      <c r="Z19" s="150"/>
      <c r="AA19" s="150"/>
      <c r="AB19" s="150"/>
      <c r="AC19" s="150"/>
      <c r="AD19" s="150"/>
      <c r="AE19" s="150"/>
      <c r="AF19" s="150"/>
      <c r="AG19" s="150" t="s">
        <v>269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1">
        <v>10</v>
      </c>
      <c r="B20" s="182" t="s">
        <v>1403</v>
      </c>
      <c r="C20" s="188" t="s">
        <v>1404</v>
      </c>
      <c r="D20" s="183" t="s">
        <v>315</v>
      </c>
      <c r="E20" s="184">
        <v>1</v>
      </c>
      <c r="F20" s="185">
        <f t="shared" si="0"/>
        <v>0</v>
      </c>
      <c r="G20" s="185">
        <f t="shared" si="1"/>
        <v>0</v>
      </c>
      <c r="H20" s="186"/>
      <c r="I20" s="185">
        <f t="shared" si="2"/>
        <v>0</v>
      </c>
      <c r="J20" s="186"/>
      <c r="K20" s="185">
        <f t="shared" si="3"/>
        <v>0</v>
      </c>
      <c r="L20" s="185">
        <v>15</v>
      </c>
      <c r="M20" s="187">
        <f t="shared" si="4"/>
        <v>0</v>
      </c>
      <c r="N20" s="159">
        <v>0</v>
      </c>
      <c r="O20" s="159">
        <f t="shared" si="5"/>
        <v>0</v>
      </c>
      <c r="P20" s="159">
        <v>0</v>
      </c>
      <c r="Q20" s="159">
        <f t="shared" si="6"/>
        <v>0</v>
      </c>
      <c r="R20" s="159"/>
      <c r="S20" s="159" t="s">
        <v>267</v>
      </c>
      <c r="T20" s="159" t="s">
        <v>224</v>
      </c>
      <c r="U20" s="159">
        <v>0</v>
      </c>
      <c r="V20" s="159">
        <f t="shared" si="7"/>
        <v>0</v>
      </c>
      <c r="W20" s="159"/>
      <c r="X20" s="159" t="s">
        <v>268</v>
      </c>
      <c r="Y20" s="150"/>
      <c r="Z20" s="150"/>
      <c r="AA20" s="150"/>
      <c r="AB20" s="150"/>
      <c r="AC20" s="150"/>
      <c r="AD20" s="150"/>
      <c r="AE20" s="150"/>
      <c r="AF20" s="150"/>
      <c r="AG20" s="150" t="s">
        <v>269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30.6" outlineLevel="1" x14ac:dyDescent="0.25">
      <c r="A21" s="181">
        <v>11</v>
      </c>
      <c r="B21" s="182" t="s">
        <v>286</v>
      </c>
      <c r="C21" s="188" t="s">
        <v>1405</v>
      </c>
      <c r="D21" s="183" t="s">
        <v>266</v>
      </c>
      <c r="E21" s="184">
        <v>1</v>
      </c>
      <c r="F21" s="185">
        <f t="shared" si="0"/>
        <v>0</v>
      </c>
      <c r="G21" s="185">
        <f t="shared" si="1"/>
        <v>0</v>
      </c>
      <c r="H21" s="186"/>
      <c r="I21" s="185">
        <f t="shared" si="2"/>
        <v>0</v>
      </c>
      <c r="J21" s="186"/>
      <c r="K21" s="185">
        <f t="shared" si="3"/>
        <v>0</v>
      </c>
      <c r="L21" s="185">
        <v>15</v>
      </c>
      <c r="M21" s="187">
        <f t="shared" si="4"/>
        <v>0</v>
      </c>
      <c r="N21" s="159">
        <v>0</v>
      </c>
      <c r="O21" s="159">
        <f t="shared" si="5"/>
        <v>0</v>
      </c>
      <c r="P21" s="159">
        <v>0</v>
      </c>
      <c r="Q21" s="159">
        <f t="shared" si="6"/>
        <v>0</v>
      </c>
      <c r="R21" s="159"/>
      <c r="S21" s="159" t="s">
        <v>267</v>
      </c>
      <c r="T21" s="159" t="s">
        <v>224</v>
      </c>
      <c r="U21" s="159">
        <v>0</v>
      </c>
      <c r="V21" s="159">
        <f t="shared" si="7"/>
        <v>0</v>
      </c>
      <c r="W21" s="159"/>
      <c r="X21" s="159" t="s">
        <v>268</v>
      </c>
      <c r="Y21" s="150"/>
      <c r="Z21" s="150"/>
      <c r="AA21" s="150"/>
      <c r="AB21" s="150"/>
      <c r="AC21" s="150"/>
      <c r="AD21" s="150"/>
      <c r="AE21" s="150"/>
      <c r="AF21" s="150"/>
      <c r="AG21" s="150" t="s">
        <v>269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40.799999999999997" outlineLevel="1" x14ac:dyDescent="0.25">
      <c r="A22" s="181">
        <v>12</v>
      </c>
      <c r="B22" s="182" t="s">
        <v>289</v>
      </c>
      <c r="C22" s="188" t="s">
        <v>1406</v>
      </c>
      <c r="D22" s="183" t="s">
        <v>266</v>
      </c>
      <c r="E22" s="184">
        <v>1</v>
      </c>
      <c r="F22" s="185">
        <f t="shared" si="0"/>
        <v>0</v>
      </c>
      <c r="G22" s="185">
        <f t="shared" si="1"/>
        <v>0</v>
      </c>
      <c r="H22" s="186"/>
      <c r="I22" s="185">
        <f t="shared" si="2"/>
        <v>0</v>
      </c>
      <c r="J22" s="186"/>
      <c r="K22" s="185">
        <f t="shared" si="3"/>
        <v>0</v>
      </c>
      <c r="L22" s="185">
        <v>15</v>
      </c>
      <c r="M22" s="187">
        <f t="shared" si="4"/>
        <v>0</v>
      </c>
      <c r="N22" s="159">
        <v>0</v>
      </c>
      <c r="O22" s="159">
        <f t="shared" si="5"/>
        <v>0</v>
      </c>
      <c r="P22" s="159">
        <v>0</v>
      </c>
      <c r="Q22" s="159">
        <f t="shared" si="6"/>
        <v>0</v>
      </c>
      <c r="R22" s="159"/>
      <c r="S22" s="159" t="s">
        <v>267</v>
      </c>
      <c r="T22" s="159" t="s">
        <v>224</v>
      </c>
      <c r="U22" s="159">
        <v>0</v>
      </c>
      <c r="V22" s="159">
        <f t="shared" si="7"/>
        <v>0</v>
      </c>
      <c r="W22" s="159"/>
      <c r="X22" s="159" t="s">
        <v>268</v>
      </c>
      <c r="Y22" s="150"/>
      <c r="Z22" s="150"/>
      <c r="AA22" s="150"/>
      <c r="AB22" s="150"/>
      <c r="AC22" s="150"/>
      <c r="AD22" s="150"/>
      <c r="AE22" s="150"/>
      <c r="AF22" s="150"/>
      <c r="AG22" s="150" t="s">
        <v>269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40.799999999999997" outlineLevel="1" x14ac:dyDescent="0.25">
      <c r="A23" s="167">
        <v>13</v>
      </c>
      <c r="B23" s="168" t="s">
        <v>291</v>
      </c>
      <c r="C23" s="177" t="s">
        <v>1407</v>
      </c>
      <c r="D23" s="169" t="s">
        <v>266</v>
      </c>
      <c r="E23" s="170">
        <v>1</v>
      </c>
      <c r="F23" s="171">
        <f t="shared" si="0"/>
        <v>0</v>
      </c>
      <c r="G23" s="171">
        <f t="shared" si="1"/>
        <v>0</v>
      </c>
      <c r="H23" s="172"/>
      <c r="I23" s="171">
        <f t="shared" si="2"/>
        <v>0</v>
      </c>
      <c r="J23" s="172"/>
      <c r="K23" s="171">
        <f t="shared" si="3"/>
        <v>0</v>
      </c>
      <c r="L23" s="171">
        <v>15</v>
      </c>
      <c r="M23" s="173">
        <f t="shared" si="4"/>
        <v>0</v>
      </c>
      <c r="N23" s="159">
        <v>0</v>
      </c>
      <c r="O23" s="159">
        <f t="shared" si="5"/>
        <v>0</v>
      </c>
      <c r="P23" s="159">
        <v>0</v>
      </c>
      <c r="Q23" s="159">
        <f t="shared" si="6"/>
        <v>0</v>
      </c>
      <c r="R23" s="159"/>
      <c r="S23" s="159" t="s">
        <v>267</v>
      </c>
      <c r="T23" s="159" t="s">
        <v>224</v>
      </c>
      <c r="U23" s="159">
        <v>0</v>
      </c>
      <c r="V23" s="159">
        <f t="shared" si="7"/>
        <v>0</v>
      </c>
      <c r="W23" s="159"/>
      <c r="X23" s="159" t="s">
        <v>268</v>
      </c>
      <c r="Y23" s="150"/>
      <c r="Z23" s="150"/>
      <c r="AA23" s="150"/>
      <c r="AB23" s="150"/>
      <c r="AC23" s="150"/>
      <c r="AD23" s="150"/>
      <c r="AE23" s="150"/>
      <c r="AF23" s="150"/>
      <c r="AG23" s="150" t="s">
        <v>269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31.2" outlineLevel="1" x14ac:dyDescent="0.25">
      <c r="A24" s="157"/>
      <c r="B24" s="158"/>
      <c r="C24" s="287" t="s">
        <v>1408</v>
      </c>
      <c r="D24" s="288"/>
      <c r="E24" s="288"/>
      <c r="F24" s="288"/>
      <c r="G24" s="288"/>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228</v>
      </c>
      <c r="AH24" s="150"/>
      <c r="AI24" s="150"/>
      <c r="AJ24" s="150"/>
      <c r="AK24" s="150"/>
      <c r="AL24" s="150"/>
      <c r="AM24" s="150"/>
      <c r="AN24" s="150"/>
      <c r="AO24" s="150"/>
      <c r="AP24" s="150"/>
      <c r="AQ24" s="150"/>
      <c r="AR24" s="150"/>
      <c r="AS24" s="150"/>
      <c r="AT24" s="150"/>
      <c r="AU24" s="150"/>
      <c r="AV24" s="150"/>
      <c r="AW24" s="150"/>
      <c r="AX24" s="150"/>
      <c r="AY24" s="150"/>
      <c r="AZ24" s="150"/>
      <c r="BA24" s="174" t="str">
        <f>C24</f>
        <v>surové a demineralizované vody a sledovat aktuální el. vodivost upravené vody, náplň- 37 litrů mixbedové pryskyře, pro demineralizaci 1500 litrů surové vody o tvrdosti 3,3 mmol/l, průtok 0,4 m3/h, pmax=6bar, tmax=45°C, připojení G3/4"</v>
      </c>
      <c r="BB24" s="150"/>
      <c r="BC24" s="150"/>
      <c r="BD24" s="150"/>
      <c r="BE24" s="150"/>
      <c r="BF24" s="150"/>
      <c r="BG24" s="150"/>
      <c r="BH24" s="150"/>
    </row>
    <row r="25" spans="1:60" ht="20.399999999999999" outlineLevel="1" x14ac:dyDescent="0.25">
      <c r="A25" s="181">
        <v>14</v>
      </c>
      <c r="B25" s="182" t="s">
        <v>293</v>
      </c>
      <c r="C25" s="188" t="s">
        <v>1409</v>
      </c>
      <c r="D25" s="183" t="s">
        <v>266</v>
      </c>
      <c r="E25" s="184">
        <v>1</v>
      </c>
      <c r="F25" s="185">
        <f>H25+J25</f>
        <v>0</v>
      </c>
      <c r="G25" s="185">
        <f>ROUND(E25*F25,2)</f>
        <v>0</v>
      </c>
      <c r="H25" s="186"/>
      <c r="I25" s="185">
        <f>ROUND(E25*H25,2)</f>
        <v>0</v>
      </c>
      <c r="J25" s="186"/>
      <c r="K25" s="185">
        <f>ROUND(E25*J25,2)</f>
        <v>0</v>
      </c>
      <c r="L25" s="185">
        <v>15</v>
      </c>
      <c r="M25" s="187">
        <f>G25*(1+L25/100)</f>
        <v>0</v>
      </c>
      <c r="N25" s="159">
        <v>0</v>
      </c>
      <c r="O25" s="159">
        <f>ROUND(E25*N25,2)</f>
        <v>0</v>
      </c>
      <c r="P25" s="159">
        <v>0</v>
      </c>
      <c r="Q25" s="159">
        <f>ROUND(E25*P25,2)</f>
        <v>0</v>
      </c>
      <c r="R25" s="159"/>
      <c r="S25" s="159" t="s">
        <v>267</v>
      </c>
      <c r="T25" s="159" t="s">
        <v>224</v>
      </c>
      <c r="U25" s="159">
        <v>0</v>
      </c>
      <c r="V25" s="159">
        <f>ROUND(E25*U25,2)</f>
        <v>0</v>
      </c>
      <c r="W25" s="159"/>
      <c r="X25" s="159" t="s">
        <v>268</v>
      </c>
      <c r="Y25" s="150"/>
      <c r="Z25" s="150"/>
      <c r="AA25" s="150"/>
      <c r="AB25" s="150"/>
      <c r="AC25" s="150"/>
      <c r="AD25" s="150"/>
      <c r="AE25" s="150"/>
      <c r="AF25" s="150"/>
      <c r="AG25" s="150" t="s">
        <v>269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30.6" outlineLevel="1" x14ac:dyDescent="0.25">
      <c r="A26" s="181">
        <v>15</v>
      </c>
      <c r="B26" s="182" t="s">
        <v>295</v>
      </c>
      <c r="C26" s="188" t="s">
        <v>1410</v>
      </c>
      <c r="D26" s="183" t="s">
        <v>266</v>
      </c>
      <c r="E26" s="184">
        <v>1</v>
      </c>
      <c r="F26" s="185">
        <f>H26+J26</f>
        <v>0</v>
      </c>
      <c r="G26" s="185">
        <f>ROUND(E26*F26,2)</f>
        <v>0</v>
      </c>
      <c r="H26" s="186"/>
      <c r="I26" s="185">
        <f>ROUND(E26*H26,2)</f>
        <v>0</v>
      </c>
      <c r="J26" s="186"/>
      <c r="K26" s="185">
        <f>ROUND(E26*J26,2)</f>
        <v>0</v>
      </c>
      <c r="L26" s="185">
        <v>15</v>
      </c>
      <c r="M26" s="187">
        <f>G26*(1+L26/100)</f>
        <v>0</v>
      </c>
      <c r="N26" s="159">
        <v>0</v>
      </c>
      <c r="O26" s="159">
        <f>ROUND(E26*N26,2)</f>
        <v>0</v>
      </c>
      <c r="P26" s="159">
        <v>0</v>
      </c>
      <c r="Q26" s="159">
        <f>ROUND(E26*P26,2)</f>
        <v>0</v>
      </c>
      <c r="R26" s="159"/>
      <c r="S26" s="159" t="s">
        <v>267</v>
      </c>
      <c r="T26" s="159" t="s">
        <v>224</v>
      </c>
      <c r="U26" s="159">
        <v>0</v>
      </c>
      <c r="V26" s="159">
        <f>ROUND(E26*U26,2)</f>
        <v>0</v>
      </c>
      <c r="W26" s="159"/>
      <c r="X26" s="159" t="s">
        <v>268</v>
      </c>
      <c r="Y26" s="150"/>
      <c r="Z26" s="150"/>
      <c r="AA26" s="150"/>
      <c r="AB26" s="150"/>
      <c r="AC26" s="150"/>
      <c r="AD26" s="150"/>
      <c r="AE26" s="150"/>
      <c r="AF26" s="150"/>
      <c r="AG26" s="150" t="s">
        <v>269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40.799999999999997" outlineLevel="1" x14ac:dyDescent="0.25">
      <c r="A27" s="167">
        <v>16</v>
      </c>
      <c r="B27" s="168" t="s">
        <v>297</v>
      </c>
      <c r="C27" s="177" t="s">
        <v>1411</v>
      </c>
      <c r="D27" s="169" t="s">
        <v>266</v>
      </c>
      <c r="E27" s="170">
        <v>1</v>
      </c>
      <c r="F27" s="171">
        <f>H27+J27</f>
        <v>0</v>
      </c>
      <c r="G27" s="171">
        <f>ROUND(E27*F27,2)</f>
        <v>0</v>
      </c>
      <c r="H27" s="172"/>
      <c r="I27" s="171">
        <f>ROUND(E27*H27,2)</f>
        <v>0</v>
      </c>
      <c r="J27" s="172"/>
      <c r="K27" s="171">
        <f>ROUND(E27*J27,2)</f>
        <v>0</v>
      </c>
      <c r="L27" s="171">
        <v>15</v>
      </c>
      <c r="M27" s="173">
        <f>G27*(1+L27/100)</f>
        <v>0</v>
      </c>
      <c r="N27" s="159">
        <v>0</v>
      </c>
      <c r="O27" s="159">
        <f>ROUND(E27*N27,2)</f>
        <v>0</v>
      </c>
      <c r="P27" s="159">
        <v>0</v>
      </c>
      <c r="Q27" s="159">
        <f>ROUND(E27*P27,2)</f>
        <v>0</v>
      </c>
      <c r="R27" s="159"/>
      <c r="S27" s="159" t="s">
        <v>267</v>
      </c>
      <c r="T27" s="159" t="s">
        <v>224</v>
      </c>
      <c r="U27" s="159">
        <v>0</v>
      </c>
      <c r="V27" s="159">
        <f>ROUND(E27*U27,2)</f>
        <v>0</v>
      </c>
      <c r="W27" s="159"/>
      <c r="X27" s="159" t="s">
        <v>268</v>
      </c>
      <c r="Y27" s="150"/>
      <c r="Z27" s="150"/>
      <c r="AA27" s="150"/>
      <c r="AB27" s="150"/>
      <c r="AC27" s="150"/>
      <c r="AD27" s="150"/>
      <c r="AE27" s="150"/>
      <c r="AF27" s="150"/>
      <c r="AG27" s="150" t="s">
        <v>269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287" t="s">
        <v>1412</v>
      </c>
      <c r="D28" s="288"/>
      <c r="E28" s="288"/>
      <c r="F28" s="288"/>
      <c r="G28" s="288"/>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228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40.799999999999997" outlineLevel="1" x14ac:dyDescent="0.25">
      <c r="A29" s="167">
        <v>17</v>
      </c>
      <c r="B29" s="168" t="s">
        <v>299</v>
      </c>
      <c r="C29" s="177" t="s">
        <v>1413</v>
      </c>
      <c r="D29" s="169" t="s">
        <v>266</v>
      </c>
      <c r="E29" s="170">
        <v>6</v>
      </c>
      <c r="F29" s="171">
        <f>H29+J29</f>
        <v>0</v>
      </c>
      <c r="G29" s="171">
        <f>ROUND(E29*F29,2)</f>
        <v>0</v>
      </c>
      <c r="H29" s="172"/>
      <c r="I29" s="171">
        <f>ROUND(E29*H29,2)</f>
        <v>0</v>
      </c>
      <c r="J29" s="172"/>
      <c r="K29" s="171">
        <f>ROUND(E29*J29,2)</f>
        <v>0</v>
      </c>
      <c r="L29" s="171">
        <v>15</v>
      </c>
      <c r="M29" s="173">
        <f>G29*(1+L29/100)</f>
        <v>0</v>
      </c>
      <c r="N29" s="159">
        <v>0</v>
      </c>
      <c r="O29" s="159">
        <f>ROUND(E29*N29,2)</f>
        <v>0</v>
      </c>
      <c r="P29" s="159">
        <v>0</v>
      </c>
      <c r="Q29" s="159">
        <f>ROUND(E29*P29,2)</f>
        <v>0</v>
      </c>
      <c r="R29" s="159"/>
      <c r="S29" s="159" t="s">
        <v>267</v>
      </c>
      <c r="T29" s="159" t="s">
        <v>224</v>
      </c>
      <c r="U29" s="159">
        <v>0</v>
      </c>
      <c r="V29" s="159">
        <f>ROUND(E29*U29,2)</f>
        <v>0</v>
      </c>
      <c r="W29" s="159"/>
      <c r="X29" s="159" t="s">
        <v>268</v>
      </c>
      <c r="Y29" s="150"/>
      <c r="Z29" s="150"/>
      <c r="AA29" s="150"/>
      <c r="AB29" s="150"/>
      <c r="AC29" s="150"/>
      <c r="AD29" s="150"/>
      <c r="AE29" s="150"/>
      <c r="AF29" s="150"/>
      <c r="AG29" s="150" t="s">
        <v>269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57"/>
      <c r="B30" s="158"/>
      <c r="C30" s="287" t="s">
        <v>1414</v>
      </c>
      <c r="D30" s="288"/>
      <c r="E30" s="288"/>
      <c r="F30" s="288"/>
      <c r="G30" s="288"/>
      <c r="H30" s="159"/>
      <c r="I30" s="159"/>
      <c r="J30" s="159"/>
      <c r="K30" s="159"/>
      <c r="L30" s="159"/>
      <c r="M30" s="159"/>
      <c r="N30" s="159"/>
      <c r="O30" s="159"/>
      <c r="P30" s="159"/>
      <c r="Q30" s="159"/>
      <c r="R30" s="159"/>
      <c r="S30" s="159"/>
      <c r="T30" s="159"/>
      <c r="U30" s="159"/>
      <c r="V30" s="159"/>
      <c r="W30" s="159"/>
      <c r="X30" s="159"/>
      <c r="Y30" s="150"/>
      <c r="Z30" s="150"/>
      <c r="AA30" s="150"/>
      <c r="AB30" s="150"/>
      <c r="AC30" s="150"/>
      <c r="AD30" s="150"/>
      <c r="AE30" s="150"/>
      <c r="AF30" s="150"/>
      <c r="AG30" s="150" t="s">
        <v>228</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40.799999999999997" outlineLevel="1" x14ac:dyDescent="0.25">
      <c r="A31" s="167">
        <v>18</v>
      </c>
      <c r="B31" s="168" t="s">
        <v>301</v>
      </c>
      <c r="C31" s="177" t="s">
        <v>1415</v>
      </c>
      <c r="D31" s="169" t="s">
        <v>266</v>
      </c>
      <c r="E31" s="170">
        <v>6</v>
      </c>
      <c r="F31" s="171">
        <f>H31+J31</f>
        <v>0</v>
      </c>
      <c r="G31" s="171">
        <f>ROUND(E31*F31,2)</f>
        <v>0</v>
      </c>
      <c r="H31" s="172"/>
      <c r="I31" s="171">
        <f>ROUND(E31*H31,2)</f>
        <v>0</v>
      </c>
      <c r="J31" s="172"/>
      <c r="K31" s="171">
        <f>ROUND(E31*J31,2)</f>
        <v>0</v>
      </c>
      <c r="L31" s="171">
        <v>15</v>
      </c>
      <c r="M31" s="173">
        <f>G31*(1+L31/100)</f>
        <v>0</v>
      </c>
      <c r="N31" s="159">
        <v>0</v>
      </c>
      <c r="O31" s="159">
        <f>ROUND(E31*N31,2)</f>
        <v>0</v>
      </c>
      <c r="P31" s="159">
        <v>0</v>
      </c>
      <c r="Q31" s="159">
        <f>ROUND(E31*P31,2)</f>
        <v>0</v>
      </c>
      <c r="R31" s="159"/>
      <c r="S31" s="159" t="s">
        <v>267</v>
      </c>
      <c r="T31" s="159" t="s">
        <v>224</v>
      </c>
      <c r="U31" s="159">
        <v>0</v>
      </c>
      <c r="V31" s="159">
        <f>ROUND(E31*U31,2)</f>
        <v>0</v>
      </c>
      <c r="W31" s="159"/>
      <c r="X31" s="159" t="s">
        <v>268</v>
      </c>
      <c r="Y31" s="150"/>
      <c r="Z31" s="150"/>
      <c r="AA31" s="150"/>
      <c r="AB31" s="150"/>
      <c r="AC31" s="150"/>
      <c r="AD31" s="150"/>
      <c r="AE31" s="150"/>
      <c r="AF31" s="150"/>
      <c r="AG31" s="150" t="s">
        <v>269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57"/>
      <c r="B32" s="158"/>
      <c r="C32" s="287" t="s">
        <v>1416</v>
      </c>
      <c r="D32" s="288"/>
      <c r="E32" s="288"/>
      <c r="F32" s="288"/>
      <c r="G32" s="288"/>
      <c r="H32" s="159"/>
      <c r="I32" s="159"/>
      <c r="J32" s="159"/>
      <c r="K32" s="159"/>
      <c r="L32" s="159"/>
      <c r="M32" s="159"/>
      <c r="N32" s="159"/>
      <c r="O32" s="159"/>
      <c r="P32" s="159"/>
      <c r="Q32" s="159"/>
      <c r="R32" s="159"/>
      <c r="S32" s="159"/>
      <c r="T32" s="159"/>
      <c r="U32" s="159"/>
      <c r="V32" s="159"/>
      <c r="W32" s="159"/>
      <c r="X32" s="159"/>
      <c r="Y32" s="150"/>
      <c r="Z32" s="150"/>
      <c r="AA32" s="150"/>
      <c r="AB32" s="150"/>
      <c r="AC32" s="150"/>
      <c r="AD32" s="150"/>
      <c r="AE32" s="150"/>
      <c r="AF32" s="150"/>
      <c r="AG32" s="150" t="s">
        <v>228</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x14ac:dyDescent="0.25">
      <c r="A33" s="161" t="s">
        <v>218</v>
      </c>
      <c r="B33" s="162" t="s">
        <v>84</v>
      </c>
      <c r="C33" s="176" t="s">
        <v>85</v>
      </c>
      <c r="D33" s="163"/>
      <c r="E33" s="164"/>
      <c r="F33" s="165"/>
      <c r="G33" s="165">
        <f>SUMIF(AG34:AG46,"&lt;&gt;NOR",G34:G46)</f>
        <v>0</v>
      </c>
      <c r="H33" s="165"/>
      <c r="I33" s="165">
        <f>SUM(I34:I46)</f>
        <v>0</v>
      </c>
      <c r="J33" s="165"/>
      <c r="K33" s="165">
        <f>SUM(K34:K46)</f>
        <v>0</v>
      </c>
      <c r="L33" s="165"/>
      <c r="M33" s="166">
        <f>SUM(M34:M46)</f>
        <v>0</v>
      </c>
      <c r="N33" s="160"/>
      <c r="O33" s="160">
        <f>SUM(O34:O46)</f>
        <v>0</v>
      </c>
      <c r="P33" s="160"/>
      <c r="Q33" s="160">
        <f>SUM(Q34:Q46)</f>
        <v>0</v>
      </c>
      <c r="R33" s="160"/>
      <c r="S33" s="160"/>
      <c r="T33" s="160"/>
      <c r="U33" s="160"/>
      <c r="V33" s="160">
        <f>SUM(V34:V46)</f>
        <v>0</v>
      </c>
      <c r="W33" s="160"/>
      <c r="X33" s="160"/>
      <c r="AG33" t="s">
        <v>219</v>
      </c>
    </row>
    <row r="34" spans="1:60" outlineLevel="1" x14ac:dyDescent="0.25">
      <c r="A34" s="181">
        <v>19</v>
      </c>
      <c r="B34" s="182" t="s">
        <v>303</v>
      </c>
      <c r="C34" s="188" t="s">
        <v>1417</v>
      </c>
      <c r="D34" s="183" t="s">
        <v>266</v>
      </c>
      <c r="E34" s="184">
        <v>6</v>
      </c>
      <c r="F34" s="185">
        <f t="shared" ref="F34:F46" si="8">H34+J34</f>
        <v>0</v>
      </c>
      <c r="G34" s="185">
        <f t="shared" ref="G34:G46" si="9">ROUND(E34*F34,2)</f>
        <v>0</v>
      </c>
      <c r="H34" s="186"/>
      <c r="I34" s="185">
        <f t="shared" ref="I34:I46" si="10">ROUND(E34*H34,2)</f>
        <v>0</v>
      </c>
      <c r="J34" s="186"/>
      <c r="K34" s="185">
        <f t="shared" ref="K34:K46" si="11">ROUND(E34*J34,2)</f>
        <v>0</v>
      </c>
      <c r="L34" s="185">
        <v>15</v>
      </c>
      <c r="M34" s="187">
        <f t="shared" ref="M34:M46" si="12">G34*(1+L34/100)</f>
        <v>0</v>
      </c>
      <c r="N34" s="159">
        <v>0</v>
      </c>
      <c r="O34" s="159">
        <f t="shared" ref="O34:O46" si="13">ROUND(E34*N34,2)</f>
        <v>0</v>
      </c>
      <c r="P34" s="159">
        <v>0</v>
      </c>
      <c r="Q34" s="159">
        <f t="shared" ref="Q34:Q46" si="14">ROUND(E34*P34,2)</f>
        <v>0</v>
      </c>
      <c r="R34" s="159"/>
      <c r="S34" s="159" t="s">
        <v>267</v>
      </c>
      <c r="T34" s="159" t="s">
        <v>224</v>
      </c>
      <c r="U34" s="159">
        <v>0</v>
      </c>
      <c r="V34" s="159">
        <f t="shared" ref="V34:V46" si="15">ROUND(E34*U34,2)</f>
        <v>0</v>
      </c>
      <c r="W34" s="159"/>
      <c r="X34" s="159" t="s">
        <v>268</v>
      </c>
      <c r="Y34" s="150"/>
      <c r="Z34" s="150"/>
      <c r="AA34" s="150"/>
      <c r="AB34" s="150"/>
      <c r="AC34" s="150"/>
      <c r="AD34" s="150"/>
      <c r="AE34" s="150"/>
      <c r="AF34" s="150"/>
      <c r="AG34" s="150" t="s">
        <v>269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1">
        <v>20</v>
      </c>
      <c r="B35" s="182" t="s">
        <v>305</v>
      </c>
      <c r="C35" s="188" t="s">
        <v>1418</v>
      </c>
      <c r="D35" s="183" t="s">
        <v>266</v>
      </c>
      <c r="E35" s="184">
        <v>1</v>
      </c>
      <c r="F35" s="185">
        <f t="shared" si="8"/>
        <v>0</v>
      </c>
      <c r="G35" s="185">
        <f t="shared" si="9"/>
        <v>0</v>
      </c>
      <c r="H35" s="186"/>
      <c r="I35" s="185">
        <f t="shared" si="10"/>
        <v>0</v>
      </c>
      <c r="J35" s="186"/>
      <c r="K35" s="185">
        <f t="shared" si="11"/>
        <v>0</v>
      </c>
      <c r="L35" s="185">
        <v>15</v>
      </c>
      <c r="M35" s="187">
        <f t="shared" si="12"/>
        <v>0</v>
      </c>
      <c r="N35" s="159">
        <v>0</v>
      </c>
      <c r="O35" s="159">
        <f t="shared" si="13"/>
        <v>0</v>
      </c>
      <c r="P35" s="159">
        <v>0</v>
      </c>
      <c r="Q35" s="159">
        <f t="shared" si="14"/>
        <v>0</v>
      </c>
      <c r="R35" s="159"/>
      <c r="S35" s="159" t="s">
        <v>267</v>
      </c>
      <c r="T35" s="159" t="s">
        <v>224</v>
      </c>
      <c r="U35" s="159">
        <v>0</v>
      </c>
      <c r="V35" s="159">
        <f t="shared" si="15"/>
        <v>0</v>
      </c>
      <c r="W35" s="159"/>
      <c r="X35" s="159" t="s">
        <v>268</v>
      </c>
      <c r="Y35" s="150"/>
      <c r="Z35" s="150"/>
      <c r="AA35" s="150"/>
      <c r="AB35" s="150"/>
      <c r="AC35" s="150"/>
      <c r="AD35" s="150"/>
      <c r="AE35" s="150"/>
      <c r="AF35" s="150"/>
      <c r="AG35" s="150" t="s">
        <v>269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30.6" outlineLevel="1" x14ac:dyDescent="0.25">
      <c r="A36" s="181">
        <v>21</v>
      </c>
      <c r="B36" s="182" t="s">
        <v>307</v>
      </c>
      <c r="C36" s="188" t="s">
        <v>1419</v>
      </c>
      <c r="D36" s="183" t="s">
        <v>266</v>
      </c>
      <c r="E36" s="184">
        <v>1</v>
      </c>
      <c r="F36" s="185">
        <f t="shared" si="8"/>
        <v>0</v>
      </c>
      <c r="G36" s="185">
        <f t="shared" si="9"/>
        <v>0</v>
      </c>
      <c r="H36" s="186"/>
      <c r="I36" s="185">
        <f t="shared" si="10"/>
        <v>0</v>
      </c>
      <c r="J36" s="186"/>
      <c r="K36" s="185">
        <f t="shared" si="11"/>
        <v>0</v>
      </c>
      <c r="L36" s="185">
        <v>15</v>
      </c>
      <c r="M36" s="187">
        <f t="shared" si="12"/>
        <v>0</v>
      </c>
      <c r="N36" s="159">
        <v>0</v>
      </c>
      <c r="O36" s="159">
        <f t="shared" si="13"/>
        <v>0</v>
      </c>
      <c r="P36" s="159">
        <v>0</v>
      </c>
      <c r="Q36" s="159">
        <f t="shared" si="14"/>
        <v>0</v>
      </c>
      <c r="R36" s="159"/>
      <c r="S36" s="159" t="s">
        <v>267</v>
      </c>
      <c r="T36" s="159" t="s">
        <v>224</v>
      </c>
      <c r="U36" s="159">
        <v>0</v>
      </c>
      <c r="V36" s="159">
        <f t="shared" si="15"/>
        <v>0</v>
      </c>
      <c r="W36" s="159"/>
      <c r="X36" s="159" t="s">
        <v>268</v>
      </c>
      <c r="Y36" s="150"/>
      <c r="Z36" s="150"/>
      <c r="AA36" s="150"/>
      <c r="AB36" s="150"/>
      <c r="AC36" s="150"/>
      <c r="AD36" s="150"/>
      <c r="AE36" s="150"/>
      <c r="AF36" s="150"/>
      <c r="AG36" s="150" t="s">
        <v>269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81">
        <v>22</v>
      </c>
      <c r="B37" s="182" t="s">
        <v>309</v>
      </c>
      <c r="C37" s="188" t="s">
        <v>1420</v>
      </c>
      <c r="D37" s="183" t="s">
        <v>266</v>
      </c>
      <c r="E37" s="184">
        <v>3</v>
      </c>
      <c r="F37" s="185">
        <f t="shared" si="8"/>
        <v>0</v>
      </c>
      <c r="G37" s="185">
        <f t="shared" si="9"/>
        <v>0</v>
      </c>
      <c r="H37" s="186"/>
      <c r="I37" s="185">
        <f t="shared" si="10"/>
        <v>0</v>
      </c>
      <c r="J37" s="186"/>
      <c r="K37" s="185">
        <f t="shared" si="11"/>
        <v>0</v>
      </c>
      <c r="L37" s="185">
        <v>15</v>
      </c>
      <c r="M37" s="187">
        <f t="shared" si="12"/>
        <v>0</v>
      </c>
      <c r="N37" s="159">
        <v>0</v>
      </c>
      <c r="O37" s="159">
        <f t="shared" si="13"/>
        <v>0</v>
      </c>
      <c r="P37" s="159">
        <v>0</v>
      </c>
      <c r="Q37" s="159">
        <f t="shared" si="14"/>
        <v>0</v>
      </c>
      <c r="R37" s="159"/>
      <c r="S37" s="159" t="s">
        <v>267</v>
      </c>
      <c r="T37" s="159" t="s">
        <v>224</v>
      </c>
      <c r="U37" s="159">
        <v>0</v>
      </c>
      <c r="V37" s="159">
        <f t="shared" si="15"/>
        <v>0</v>
      </c>
      <c r="W37" s="159"/>
      <c r="X37" s="159" t="s">
        <v>268</v>
      </c>
      <c r="Y37" s="150"/>
      <c r="Z37" s="150"/>
      <c r="AA37" s="150"/>
      <c r="AB37" s="150"/>
      <c r="AC37" s="150"/>
      <c r="AD37" s="150"/>
      <c r="AE37" s="150"/>
      <c r="AF37" s="150"/>
      <c r="AG37" s="150" t="s">
        <v>269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0.6" outlineLevel="1" x14ac:dyDescent="0.25">
      <c r="A38" s="181">
        <v>23</v>
      </c>
      <c r="B38" s="182" t="s">
        <v>311</v>
      </c>
      <c r="C38" s="188" t="s">
        <v>1421</v>
      </c>
      <c r="D38" s="183" t="s">
        <v>266</v>
      </c>
      <c r="E38" s="184">
        <v>16</v>
      </c>
      <c r="F38" s="185">
        <f t="shared" si="8"/>
        <v>0</v>
      </c>
      <c r="G38" s="185">
        <f t="shared" si="9"/>
        <v>0</v>
      </c>
      <c r="H38" s="186"/>
      <c r="I38" s="185">
        <f t="shared" si="10"/>
        <v>0</v>
      </c>
      <c r="J38" s="186"/>
      <c r="K38" s="185">
        <f t="shared" si="11"/>
        <v>0</v>
      </c>
      <c r="L38" s="185">
        <v>15</v>
      </c>
      <c r="M38" s="187">
        <f t="shared" si="12"/>
        <v>0</v>
      </c>
      <c r="N38" s="159">
        <v>0</v>
      </c>
      <c r="O38" s="159">
        <f t="shared" si="13"/>
        <v>0</v>
      </c>
      <c r="P38" s="159">
        <v>0</v>
      </c>
      <c r="Q38" s="159">
        <f t="shared" si="14"/>
        <v>0</v>
      </c>
      <c r="R38" s="159"/>
      <c r="S38" s="159" t="s">
        <v>267</v>
      </c>
      <c r="T38" s="159" t="s">
        <v>224</v>
      </c>
      <c r="U38" s="159">
        <v>0</v>
      </c>
      <c r="V38" s="159">
        <f t="shared" si="15"/>
        <v>0</v>
      </c>
      <c r="W38" s="159"/>
      <c r="X38" s="159" t="s">
        <v>268</v>
      </c>
      <c r="Y38" s="150"/>
      <c r="Z38" s="150"/>
      <c r="AA38" s="150"/>
      <c r="AB38" s="150"/>
      <c r="AC38" s="150"/>
      <c r="AD38" s="150"/>
      <c r="AE38" s="150"/>
      <c r="AF38" s="150"/>
      <c r="AG38" s="150" t="s">
        <v>269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0.399999999999999" outlineLevel="1" x14ac:dyDescent="0.25">
      <c r="A39" s="181">
        <v>24</v>
      </c>
      <c r="B39" s="182" t="s">
        <v>313</v>
      </c>
      <c r="C39" s="188" t="s">
        <v>1422</v>
      </c>
      <c r="D39" s="183" t="s">
        <v>266</v>
      </c>
      <c r="E39" s="184">
        <v>6</v>
      </c>
      <c r="F39" s="185">
        <f t="shared" si="8"/>
        <v>0</v>
      </c>
      <c r="G39" s="185">
        <f t="shared" si="9"/>
        <v>0</v>
      </c>
      <c r="H39" s="186"/>
      <c r="I39" s="185">
        <f t="shared" si="10"/>
        <v>0</v>
      </c>
      <c r="J39" s="186"/>
      <c r="K39" s="185">
        <f t="shared" si="11"/>
        <v>0</v>
      </c>
      <c r="L39" s="185">
        <v>15</v>
      </c>
      <c r="M39" s="187">
        <f t="shared" si="12"/>
        <v>0</v>
      </c>
      <c r="N39" s="159">
        <v>0</v>
      </c>
      <c r="O39" s="159">
        <f t="shared" si="13"/>
        <v>0</v>
      </c>
      <c r="P39" s="159">
        <v>0</v>
      </c>
      <c r="Q39" s="159">
        <f t="shared" si="14"/>
        <v>0</v>
      </c>
      <c r="R39" s="159"/>
      <c r="S39" s="159" t="s">
        <v>267</v>
      </c>
      <c r="T39" s="159" t="s">
        <v>224</v>
      </c>
      <c r="U39" s="159">
        <v>0</v>
      </c>
      <c r="V39" s="159">
        <f t="shared" si="15"/>
        <v>0</v>
      </c>
      <c r="W39" s="159"/>
      <c r="X39" s="159" t="s">
        <v>268</v>
      </c>
      <c r="Y39" s="150"/>
      <c r="Z39" s="150"/>
      <c r="AA39" s="150"/>
      <c r="AB39" s="150"/>
      <c r="AC39" s="150"/>
      <c r="AD39" s="150"/>
      <c r="AE39" s="150"/>
      <c r="AF39" s="150"/>
      <c r="AG39" s="150" t="s">
        <v>269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30.6" outlineLevel="1" x14ac:dyDescent="0.25">
      <c r="A40" s="181">
        <v>25</v>
      </c>
      <c r="B40" s="182" t="s">
        <v>1423</v>
      </c>
      <c r="C40" s="188" t="s">
        <v>1424</v>
      </c>
      <c r="D40" s="183" t="s">
        <v>266</v>
      </c>
      <c r="E40" s="184">
        <v>6</v>
      </c>
      <c r="F40" s="185">
        <f t="shared" si="8"/>
        <v>0</v>
      </c>
      <c r="G40" s="185">
        <f t="shared" si="9"/>
        <v>0</v>
      </c>
      <c r="H40" s="186"/>
      <c r="I40" s="185">
        <f t="shared" si="10"/>
        <v>0</v>
      </c>
      <c r="J40" s="186"/>
      <c r="K40" s="185">
        <f t="shared" si="11"/>
        <v>0</v>
      </c>
      <c r="L40" s="185">
        <v>15</v>
      </c>
      <c r="M40" s="187">
        <f t="shared" si="12"/>
        <v>0</v>
      </c>
      <c r="N40" s="159">
        <v>0</v>
      </c>
      <c r="O40" s="159">
        <f t="shared" si="13"/>
        <v>0</v>
      </c>
      <c r="P40" s="159">
        <v>0</v>
      </c>
      <c r="Q40" s="159">
        <f t="shared" si="14"/>
        <v>0</v>
      </c>
      <c r="R40" s="159"/>
      <c r="S40" s="159" t="s">
        <v>267</v>
      </c>
      <c r="T40" s="159" t="s">
        <v>224</v>
      </c>
      <c r="U40" s="159">
        <v>0</v>
      </c>
      <c r="V40" s="159">
        <f t="shared" si="15"/>
        <v>0</v>
      </c>
      <c r="W40" s="159"/>
      <c r="X40" s="159" t="s">
        <v>268</v>
      </c>
      <c r="Y40" s="150"/>
      <c r="Z40" s="150"/>
      <c r="AA40" s="150"/>
      <c r="AB40" s="150"/>
      <c r="AC40" s="150"/>
      <c r="AD40" s="150"/>
      <c r="AE40" s="150"/>
      <c r="AF40" s="150"/>
      <c r="AG40" s="150" t="s">
        <v>269</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0.399999999999999" outlineLevel="1" x14ac:dyDescent="0.25">
      <c r="A41" s="181">
        <v>26</v>
      </c>
      <c r="B41" s="182" t="s">
        <v>316</v>
      </c>
      <c r="C41" s="188" t="s">
        <v>1425</v>
      </c>
      <c r="D41" s="183" t="s">
        <v>266</v>
      </c>
      <c r="E41" s="184">
        <v>10</v>
      </c>
      <c r="F41" s="185">
        <f t="shared" si="8"/>
        <v>0</v>
      </c>
      <c r="G41" s="185">
        <f t="shared" si="9"/>
        <v>0</v>
      </c>
      <c r="H41" s="186"/>
      <c r="I41" s="185">
        <f t="shared" si="10"/>
        <v>0</v>
      </c>
      <c r="J41" s="186"/>
      <c r="K41" s="185">
        <f t="shared" si="11"/>
        <v>0</v>
      </c>
      <c r="L41" s="185">
        <v>15</v>
      </c>
      <c r="M41" s="187">
        <f t="shared" si="12"/>
        <v>0</v>
      </c>
      <c r="N41" s="159">
        <v>0</v>
      </c>
      <c r="O41" s="159">
        <f t="shared" si="13"/>
        <v>0</v>
      </c>
      <c r="P41" s="159">
        <v>0</v>
      </c>
      <c r="Q41" s="159">
        <f t="shared" si="14"/>
        <v>0</v>
      </c>
      <c r="R41" s="159"/>
      <c r="S41" s="159" t="s">
        <v>267</v>
      </c>
      <c r="T41" s="159" t="s">
        <v>224</v>
      </c>
      <c r="U41" s="159">
        <v>0</v>
      </c>
      <c r="V41" s="159">
        <f t="shared" si="15"/>
        <v>0</v>
      </c>
      <c r="W41" s="159"/>
      <c r="X41" s="159" t="s">
        <v>268</v>
      </c>
      <c r="Y41" s="150"/>
      <c r="Z41" s="150"/>
      <c r="AA41" s="150"/>
      <c r="AB41" s="150"/>
      <c r="AC41" s="150"/>
      <c r="AD41" s="150"/>
      <c r="AE41" s="150"/>
      <c r="AF41" s="150"/>
      <c r="AG41" s="150" t="s">
        <v>269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81">
        <v>27</v>
      </c>
      <c r="B42" s="182" t="s">
        <v>1426</v>
      </c>
      <c r="C42" s="188" t="s">
        <v>1427</v>
      </c>
      <c r="D42" s="183" t="s">
        <v>266</v>
      </c>
      <c r="E42" s="184">
        <v>6</v>
      </c>
      <c r="F42" s="185">
        <f t="shared" si="8"/>
        <v>0</v>
      </c>
      <c r="G42" s="185">
        <f t="shared" si="9"/>
        <v>0</v>
      </c>
      <c r="H42" s="186"/>
      <c r="I42" s="185">
        <f t="shared" si="10"/>
        <v>0</v>
      </c>
      <c r="J42" s="186"/>
      <c r="K42" s="185">
        <f t="shared" si="11"/>
        <v>0</v>
      </c>
      <c r="L42" s="185">
        <v>15</v>
      </c>
      <c r="M42" s="187">
        <f t="shared" si="12"/>
        <v>0</v>
      </c>
      <c r="N42" s="159">
        <v>0</v>
      </c>
      <c r="O42" s="159">
        <f t="shared" si="13"/>
        <v>0</v>
      </c>
      <c r="P42" s="159">
        <v>0</v>
      </c>
      <c r="Q42" s="159">
        <f t="shared" si="14"/>
        <v>0</v>
      </c>
      <c r="R42" s="159"/>
      <c r="S42" s="159" t="s">
        <v>267</v>
      </c>
      <c r="T42" s="159" t="s">
        <v>224</v>
      </c>
      <c r="U42" s="159">
        <v>0</v>
      </c>
      <c r="V42" s="159">
        <f t="shared" si="15"/>
        <v>0</v>
      </c>
      <c r="W42" s="159"/>
      <c r="X42" s="159" t="s">
        <v>268</v>
      </c>
      <c r="Y42" s="150"/>
      <c r="Z42" s="150"/>
      <c r="AA42" s="150"/>
      <c r="AB42" s="150"/>
      <c r="AC42" s="150"/>
      <c r="AD42" s="150"/>
      <c r="AE42" s="150"/>
      <c r="AF42" s="150"/>
      <c r="AG42" s="150" t="s">
        <v>269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0.399999999999999" outlineLevel="1" x14ac:dyDescent="0.25">
      <c r="A43" s="181">
        <v>28</v>
      </c>
      <c r="B43" s="182" t="s">
        <v>319</v>
      </c>
      <c r="C43" s="188" t="s">
        <v>1428</v>
      </c>
      <c r="D43" s="183" t="s">
        <v>266</v>
      </c>
      <c r="E43" s="184">
        <v>6</v>
      </c>
      <c r="F43" s="185">
        <f t="shared" si="8"/>
        <v>0</v>
      </c>
      <c r="G43" s="185">
        <f t="shared" si="9"/>
        <v>0</v>
      </c>
      <c r="H43" s="186"/>
      <c r="I43" s="185">
        <f t="shared" si="10"/>
        <v>0</v>
      </c>
      <c r="J43" s="186"/>
      <c r="K43" s="185">
        <f t="shared" si="11"/>
        <v>0</v>
      </c>
      <c r="L43" s="185">
        <v>15</v>
      </c>
      <c r="M43" s="187">
        <f t="shared" si="12"/>
        <v>0</v>
      </c>
      <c r="N43" s="159">
        <v>0</v>
      </c>
      <c r="O43" s="159">
        <f t="shared" si="13"/>
        <v>0</v>
      </c>
      <c r="P43" s="159">
        <v>0</v>
      </c>
      <c r="Q43" s="159">
        <f t="shared" si="14"/>
        <v>0</v>
      </c>
      <c r="R43" s="159"/>
      <c r="S43" s="159" t="s">
        <v>267</v>
      </c>
      <c r="T43" s="159" t="s">
        <v>224</v>
      </c>
      <c r="U43" s="159">
        <v>0</v>
      </c>
      <c r="V43" s="159">
        <f t="shared" si="15"/>
        <v>0</v>
      </c>
      <c r="W43" s="159"/>
      <c r="X43" s="159" t="s">
        <v>268</v>
      </c>
      <c r="Y43" s="150"/>
      <c r="Z43" s="150"/>
      <c r="AA43" s="150"/>
      <c r="AB43" s="150"/>
      <c r="AC43" s="150"/>
      <c r="AD43" s="150"/>
      <c r="AE43" s="150"/>
      <c r="AF43" s="150"/>
      <c r="AG43" s="150" t="s">
        <v>269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0.399999999999999" outlineLevel="1" x14ac:dyDescent="0.25">
      <c r="A44" s="181">
        <v>29</v>
      </c>
      <c r="B44" s="182" t="s">
        <v>321</v>
      </c>
      <c r="C44" s="188" t="s">
        <v>1429</v>
      </c>
      <c r="D44" s="183" t="s">
        <v>266</v>
      </c>
      <c r="E44" s="184">
        <v>22</v>
      </c>
      <c r="F44" s="185">
        <f t="shared" si="8"/>
        <v>0</v>
      </c>
      <c r="G44" s="185">
        <f t="shared" si="9"/>
        <v>0</v>
      </c>
      <c r="H44" s="186"/>
      <c r="I44" s="185">
        <f t="shared" si="10"/>
        <v>0</v>
      </c>
      <c r="J44" s="186"/>
      <c r="K44" s="185">
        <f t="shared" si="11"/>
        <v>0</v>
      </c>
      <c r="L44" s="185">
        <v>15</v>
      </c>
      <c r="M44" s="187">
        <f t="shared" si="12"/>
        <v>0</v>
      </c>
      <c r="N44" s="159">
        <v>0</v>
      </c>
      <c r="O44" s="159">
        <f t="shared" si="13"/>
        <v>0</v>
      </c>
      <c r="P44" s="159">
        <v>0</v>
      </c>
      <c r="Q44" s="159">
        <f t="shared" si="14"/>
        <v>0</v>
      </c>
      <c r="R44" s="159"/>
      <c r="S44" s="159" t="s">
        <v>267</v>
      </c>
      <c r="T44" s="159" t="s">
        <v>224</v>
      </c>
      <c r="U44" s="159">
        <v>0</v>
      </c>
      <c r="V44" s="159">
        <f t="shared" si="15"/>
        <v>0</v>
      </c>
      <c r="W44" s="159"/>
      <c r="X44" s="159" t="s">
        <v>268</v>
      </c>
      <c r="Y44" s="150"/>
      <c r="Z44" s="150"/>
      <c r="AA44" s="150"/>
      <c r="AB44" s="150"/>
      <c r="AC44" s="150"/>
      <c r="AD44" s="150"/>
      <c r="AE44" s="150"/>
      <c r="AF44" s="150"/>
      <c r="AG44" s="150" t="s">
        <v>269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81">
        <v>30</v>
      </c>
      <c r="B45" s="182" t="s">
        <v>323</v>
      </c>
      <c r="C45" s="188" t="s">
        <v>1430</v>
      </c>
      <c r="D45" s="183" t="s">
        <v>266</v>
      </c>
      <c r="E45" s="184">
        <v>8</v>
      </c>
      <c r="F45" s="185">
        <f t="shared" si="8"/>
        <v>0</v>
      </c>
      <c r="G45" s="185">
        <f t="shared" si="9"/>
        <v>0</v>
      </c>
      <c r="H45" s="186"/>
      <c r="I45" s="185">
        <f t="shared" si="10"/>
        <v>0</v>
      </c>
      <c r="J45" s="186"/>
      <c r="K45" s="185">
        <f t="shared" si="11"/>
        <v>0</v>
      </c>
      <c r="L45" s="185">
        <v>15</v>
      </c>
      <c r="M45" s="187">
        <f t="shared" si="12"/>
        <v>0</v>
      </c>
      <c r="N45" s="159">
        <v>0</v>
      </c>
      <c r="O45" s="159">
        <f t="shared" si="13"/>
        <v>0</v>
      </c>
      <c r="P45" s="159">
        <v>0</v>
      </c>
      <c r="Q45" s="159">
        <f t="shared" si="14"/>
        <v>0</v>
      </c>
      <c r="R45" s="159"/>
      <c r="S45" s="159" t="s">
        <v>267</v>
      </c>
      <c r="T45" s="159" t="s">
        <v>224</v>
      </c>
      <c r="U45" s="159">
        <v>0</v>
      </c>
      <c r="V45" s="159">
        <f t="shared" si="15"/>
        <v>0</v>
      </c>
      <c r="W45" s="159"/>
      <c r="X45" s="159" t="s">
        <v>268</v>
      </c>
      <c r="Y45" s="150"/>
      <c r="Z45" s="150"/>
      <c r="AA45" s="150"/>
      <c r="AB45" s="150"/>
      <c r="AC45" s="150"/>
      <c r="AD45" s="150"/>
      <c r="AE45" s="150"/>
      <c r="AF45" s="150"/>
      <c r="AG45" s="150" t="s">
        <v>269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0.399999999999999" outlineLevel="1" x14ac:dyDescent="0.25">
      <c r="A46" s="181">
        <v>31</v>
      </c>
      <c r="B46" s="182" t="s">
        <v>325</v>
      </c>
      <c r="C46" s="188" t="s">
        <v>1431</v>
      </c>
      <c r="D46" s="183" t="s">
        <v>315</v>
      </c>
      <c r="E46" s="184">
        <v>1</v>
      </c>
      <c r="F46" s="185">
        <f t="shared" si="8"/>
        <v>0</v>
      </c>
      <c r="G46" s="185">
        <f t="shared" si="9"/>
        <v>0</v>
      </c>
      <c r="H46" s="186"/>
      <c r="I46" s="185">
        <f t="shared" si="10"/>
        <v>0</v>
      </c>
      <c r="J46" s="186"/>
      <c r="K46" s="185">
        <f t="shared" si="11"/>
        <v>0</v>
      </c>
      <c r="L46" s="185">
        <v>15</v>
      </c>
      <c r="M46" s="187">
        <f t="shared" si="12"/>
        <v>0</v>
      </c>
      <c r="N46" s="159">
        <v>0</v>
      </c>
      <c r="O46" s="159">
        <f t="shared" si="13"/>
        <v>0</v>
      </c>
      <c r="P46" s="159">
        <v>0</v>
      </c>
      <c r="Q46" s="159">
        <f t="shared" si="14"/>
        <v>0</v>
      </c>
      <c r="R46" s="159"/>
      <c r="S46" s="159" t="s">
        <v>267</v>
      </c>
      <c r="T46" s="159" t="s">
        <v>224</v>
      </c>
      <c r="U46" s="159">
        <v>0</v>
      </c>
      <c r="V46" s="159">
        <f t="shared" si="15"/>
        <v>0</v>
      </c>
      <c r="W46" s="159"/>
      <c r="X46" s="159" t="s">
        <v>268</v>
      </c>
      <c r="Y46" s="150"/>
      <c r="Z46" s="150"/>
      <c r="AA46" s="150"/>
      <c r="AB46" s="150"/>
      <c r="AC46" s="150"/>
      <c r="AD46" s="150"/>
      <c r="AE46" s="150"/>
      <c r="AF46" s="150"/>
      <c r="AG46" s="150" t="s">
        <v>269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x14ac:dyDescent="0.25">
      <c r="A47" s="161" t="s">
        <v>218</v>
      </c>
      <c r="B47" s="162" t="s">
        <v>86</v>
      </c>
      <c r="C47" s="176" t="s">
        <v>87</v>
      </c>
      <c r="D47" s="163"/>
      <c r="E47" s="164"/>
      <c r="F47" s="165"/>
      <c r="G47" s="165">
        <f>SUMIF(AG48:AG52,"&lt;&gt;NOR",G48:G52)</f>
        <v>0</v>
      </c>
      <c r="H47" s="165"/>
      <c r="I47" s="165">
        <f>SUM(I48:I52)</f>
        <v>0</v>
      </c>
      <c r="J47" s="165"/>
      <c r="K47" s="165">
        <f>SUM(K48:K52)</f>
        <v>0</v>
      </c>
      <c r="L47" s="165"/>
      <c r="M47" s="166">
        <f>SUM(M48:M52)</f>
        <v>0</v>
      </c>
      <c r="N47" s="160"/>
      <c r="O47" s="160">
        <f>SUM(O48:O52)</f>
        <v>0</v>
      </c>
      <c r="P47" s="160"/>
      <c r="Q47" s="160">
        <f>SUM(Q48:Q52)</f>
        <v>0</v>
      </c>
      <c r="R47" s="160"/>
      <c r="S47" s="160"/>
      <c r="T47" s="160"/>
      <c r="U47" s="160"/>
      <c r="V47" s="160">
        <f>SUM(V48:V52)</f>
        <v>0</v>
      </c>
      <c r="W47" s="160"/>
      <c r="X47" s="160"/>
      <c r="AG47" t="s">
        <v>219</v>
      </c>
    </row>
    <row r="48" spans="1:60" ht="20.399999999999999" outlineLevel="1" x14ac:dyDescent="0.25">
      <c r="A48" s="181">
        <v>32</v>
      </c>
      <c r="B48" s="182" t="s">
        <v>1432</v>
      </c>
      <c r="C48" s="188" t="s">
        <v>1433</v>
      </c>
      <c r="D48" s="183" t="s">
        <v>288</v>
      </c>
      <c r="E48" s="184">
        <v>10</v>
      </c>
      <c r="F48" s="185">
        <f>H48+J48</f>
        <v>0</v>
      </c>
      <c r="G48" s="185">
        <f>ROUND(E48*F48,2)</f>
        <v>0</v>
      </c>
      <c r="H48" s="186"/>
      <c r="I48" s="185">
        <f>ROUND(E48*H48,2)</f>
        <v>0</v>
      </c>
      <c r="J48" s="186"/>
      <c r="K48" s="185">
        <f>ROUND(E48*J48,2)</f>
        <v>0</v>
      </c>
      <c r="L48" s="185">
        <v>15</v>
      </c>
      <c r="M48" s="187">
        <f>G48*(1+L48/100)</f>
        <v>0</v>
      </c>
      <c r="N48" s="159">
        <v>0</v>
      </c>
      <c r="O48" s="159">
        <f>ROUND(E48*N48,2)</f>
        <v>0</v>
      </c>
      <c r="P48" s="159">
        <v>0</v>
      </c>
      <c r="Q48" s="159">
        <f>ROUND(E48*P48,2)</f>
        <v>0</v>
      </c>
      <c r="R48" s="159"/>
      <c r="S48" s="159" t="s">
        <v>267</v>
      </c>
      <c r="T48" s="159" t="s">
        <v>224</v>
      </c>
      <c r="U48" s="159">
        <v>0</v>
      </c>
      <c r="V48" s="159">
        <f>ROUND(E48*U48,2)</f>
        <v>0</v>
      </c>
      <c r="W48" s="159"/>
      <c r="X48" s="159" t="s">
        <v>268</v>
      </c>
      <c r="Y48" s="150"/>
      <c r="Z48" s="150"/>
      <c r="AA48" s="150"/>
      <c r="AB48" s="150"/>
      <c r="AC48" s="150"/>
      <c r="AD48" s="150"/>
      <c r="AE48" s="150"/>
      <c r="AF48" s="150"/>
      <c r="AG48" s="150" t="s">
        <v>269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81">
        <v>33</v>
      </c>
      <c r="B49" s="182" t="s">
        <v>1434</v>
      </c>
      <c r="C49" s="188" t="s">
        <v>1435</v>
      </c>
      <c r="D49" s="183" t="s">
        <v>288</v>
      </c>
      <c r="E49" s="184">
        <v>41</v>
      </c>
      <c r="F49" s="185">
        <f>H49+J49</f>
        <v>0</v>
      </c>
      <c r="G49" s="185">
        <f>ROUND(E49*F49,2)</f>
        <v>0</v>
      </c>
      <c r="H49" s="186"/>
      <c r="I49" s="185">
        <f>ROUND(E49*H49,2)</f>
        <v>0</v>
      </c>
      <c r="J49" s="186"/>
      <c r="K49" s="185">
        <f>ROUND(E49*J49,2)</f>
        <v>0</v>
      </c>
      <c r="L49" s="185">
        <v>15</v>
      </c>
      <c r="M49" s="187">
        <f>G49*(1+L49/100)</f>
        <v>0</v>
      </c>
      <c r="N49" s="159">
        <v>0</v>
      </c>
      <c r="O49" s="159">
        <f>ROUND(E49*N49,2)</f>
        <v>0</v>
      </c>
      <c r="P49" s="159">
        <v>0</v>
      </c>
      <c r="Q49" s="159">
        <f>ROUND(E49*P49,2)</f>
        <v>0</v>
      </c>
      <c r="R49" s="159"/>
      <c r="S49" s="159" t="s">
        <v>267</v>
      </c>
      <c r="T49" s="159" t="s">
        <v>224</v>
      </c>
      <c r="U49" s="159">
        <v>0</v>
      </c>
      <c r="V49" s="159">
        <f>ROUND(E49*U49,2)</f>
        <v>0</v>
      </c>
      <c r="W49" s="159"/>
      <c r="X49" s="159" t="s">
        <v>268</v>
      </c>
      <c r="Y49" s="150"/>
      <c r="Z49" s="150"/>
      <c r="AA49" s="150"/>
      <c r="AB49" s="150"/>
      <c r="AC49" s="150"/>
      <c r="AD49" s="150"/>
      <c r="AE49" s="150"/>
      <c r="AF49" s="150"/>
      <c r="AG49" s="150" t="s">
        <v>269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81">
        <v>34</v>
      </c>
      <c r="B50" s="182" t="s">
        <v>1436</v>
      </c>
      <c r="C50" s="188" t="s">
        <v>1437</v>
      </c>
      <c r="D50" s="183" t="s">
        <v>288</v>
      </c>
      <c r="E50" s="184">
        <v>319</v>
      </c>
      <c r="F50" s="185">
        <f>H50+J50</f>
        <v>0</v>
      </c>
      <c r="G50" s="185">
        <f>ROUND(E50*F50,2)</f>
        <v>0</v>
      </c>
      <c r="H50" s="186"/>
      <c r="I50" s="185">
        <f>ROUND(E50*H50,2)</f>
        <v>0</v>
      </c>
      <c r="J50" s="186"/>
      <c r="K50" s="185">
        <f>ROUND(E50*J50,2)</f>
        <v>0</v>
      </c>
      <c r="L50" s="185">
        <v>15</v>
      </c>
      <c r="M50" s="187">
        <f>G50*(1+L50/100)</f>
        <v>0</v>
      </c>
      <c r="N50" s="159">
        <v>0</v>
      </c>
      <c r="O50" s="159">
        <f>ROUND(E50*N50,2)</f>
        <v>0</v>
      </c>
      <c r="P50" s="159">
        <v>0</v>
      </c>
      <c r="Q50" s="159">
        <f>ROUND(E50*P50,2)</f>
        <v>0</v>
      </c>
      <c r="R50" s="159"/>
      <c r="S50" s="159" t="s">
        <v>267</v>
      </c>
      <c r="T50" s="159" t="s">
        <v>224</v>
      </c>
      <c r="U50" s="159">
        <v>0</v>
      </c>
      <c r="V50" s="159">
        <f>ROUND(E50*U50,2)</f>
        <v>0</v>
      </c>
      <c r="W50" s="159"/>
      <c r="X50" s="159" t="s">
        <v>268</v>
      </c>
      <c r="Y50" s="150"/>
      <c r="Z50" s="150"/>
      <c r="AA50" s="150"/>
      <c r="AB50" s="150"/>
      <c r="AC50" s="150"/>
      <c r="AD50" s="150"/>
      <c r="AE50" s="150"/>
      <c r="AF50" s="150"/>
      <c r="AG50" s="150" t="s">
        <v>269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0.6" outlineLevel="1" x14ac:dyDescent="0.25">
      <c r="A51" s="181">
        <v>35</v>
      </c>
      <c r="B51" s="182" t="s">
        <v>1438</v>
      </c>
      <c r="C51" s="188" t="s">
        <v>1439</v>
      </c>
      <c r="D51" s="183" t="s">
        <v>288</v>
      </c>
      <c r="E51" s="184">
        <v>94</v>
      </c>
      <c r="F51" s="185">
        <f>H51+J51</f>
        <v>0</v>
      </c>
      <c r="G51" s="185">
        <f>ROUND(E51*F51,2)</f>
        <v>0</v>
      </c>
      <c r="H51" s="186"/>
      <c r="I51" s="185">
        <f>ROUND(E51*H51,2)</f>
        <v>0</v>
      </c>
      <c r="J51" s="186"/>
      <c r="K51" s="185">
        <f>ROUND(E51*J51,2)</f>
        <v>0</v>
      </c>
      <c r="L51" s="185">
        <v>15</v>
      </c>
      <c r="M51" s="187">
        <f>G51*(1+L51/100)</f>
        <v>0</v>
      </c>
      <c r="N51" s="159">
        <v>0</v>
      </c>
      <c r="O51" s="159">
        <f>ROUND(E51*N51,2)</f>
        <v>0</v>
      </c>
      <c r="P51" s="159">
        <v>0</v>
      </c>
      <c r="Q51" s="159">
        <f>ROUND(E51*P51,2)</f>
        <v>0</v>
      </c>
      <c r="R51" s="159"/>
      <c r="S51" s="159" t="s">
        <v>267</v>
      </c>
      <c r="T51" s="159" t="s">
        <v>224</v>
      </c>
      <c r="U51" s="159">
        <v>0</v>
      </c>
      <c r="V51" s="159">
        <f>ROUND(E51*U51,2)</f>
        <v>0</v>
      </c>
      <c r="W51" s="159"/>
      <c r="X51" s="159" t="s">
        <v>268</v>
      </c>
      <c r="Y51" s="150"/>
      <c r="Z51" s="150"/>
      <c r="AA51" s="150"/>
      <c r="AB51" s="150"/>
      <c r="AC51" s="150"/>
      <c r="AD51" s="150"/>
      <c r="AE51" s="150"/>
      <c r="AF51" s="150"/>
      <c r="AG51" s="150" t="s">
        <v>269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0.399999999999999" outlineLevel="1" x14ac:dyDescent="0.25">
      <c r="A52" s="181">
        <v>36</v>
      </c>
      <c r="B52" s="182" t="s">
        <v>1440</v>
      </c>
      <c r="C52" s="188" t="s">
        <v>1441</v>
      </c>
      <c r="D52" s="183" t="s">
        <v>288</v>
      </c>
      <c r="E52" s="184">
        <v>44</v>
      </c>
      <c r="F52" s="185">
        <f>H52+J52</f>
        <v>0</v>
      </c>
      <c r="G52" s="185">
        <f>ROUND(E52*F52,2)</f>
        <v>0</v>
      </c>
      <c r="H52" s="186"/>
      <c r="I52" s="185">
        <f>ROUND(E52*H52,2)</f>
        <v>0</v>
      </c>
      <c r="J52" s="186"/>
      <c r="K52" s="185">
        <f>ROUND(E52*J52,2)</f>
        <v>0</v>
      </c>
      <c r="L52" s="185">
        <v>15</v>
      </c>
      <c r="M52" s="187">
        <f>G52*(1+L52/100)</f>
        <v>0</v>
      </c>
      <c r="N52" s="159">
        <v>0</v>
      </c>
      <c r="O52" s="159">
        <f>ROUND(E52*N52,2)</f>
        <v>0</v>
      </c>
      <c r="P52" s="159">
        <v>0</v>
      </c>
      <c r="Q52" s="159">
        <f>ROUND(E52*P52,2)</f>
        <v>0</v>
      </c>
      <c r="R52" s="159"/>
      <c r="S52" s="159" t="s">
        <v>267</v>
      </c>
      <c r="T52" s="159" t="s">
        <v>224</v>
      </c>
      <c r="U52" s="159">
        <v>0</v>
      </c>
      <c r="V52" s="159">
        <f>ROUND(E52*U52,2)</f>
        <v>0</v>
      </c>
      <c r="W52" s="159"/>
      <c r="X52" s="159" t="s">
        <v>268</v>
      </c>
      <c r="Y52" s="150"/>
      <c r="Z52" s="150"/>
      <c r="AA52" s="150"/>
      <c r="AB52" s="150"/>
      <c r="AC52" s="150"/>
      <c r="AD52" s="150"/>
      <c r="AE52" s="150"/>
      <c r="AF52" s="150"/>
      <c r="AG52" s="150" t="s">
        <v>269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x14ac:dyDescent="0.25">
      <c r="A53" s="161" t="s">
        <v>218</v>
      </c>
      <c r="B53" s="162" t="s">
        <v>88</v>
      </c>
      <c r="C53" s="176" t="s">
        <v>89</v>
      </c>
      <c r="D53" s="163"/>
      <c r="E53" s="164"/>
      <c r="F53" s="165"/>
      <c r="G53" s="165">
        <f>SUMIF(AG54:AG59,"&lt;&gt;NOR",G54:G59)</f>
        <v>0</v>
      </c>
      <c r="H53" s="165"/>
      <c r="I53" s="165">
        <f>SUM(I54:I59)</f>
        <v>0</v>
      </c>
      <c r="J53" s="165"/>
      <c r="K53" s="165">
        <f>SUM(K54:K59)</f>
        <v>0</v>
      </c>
      <c r="L53" s="165"/>
      <c r="M53" s="166">
        <f>SUM(M54:M59)</f>
        <v>0</v>
      </c>
      <c r="N53" s="160"/>
      <c r="O53" s="160">
        <f>SUM(O54:O59)</f>
        <v>0</v>
      </c>
      <c r="P53" s="160"/>
      <c r="Q53" s="160">
        <f>SUM(Q54:Q59)</f>
        <v>0</v>
      </c>
      <c r="R53" s="160"/>
      <c r="S53" s="160"/>
      <c r="T53" s="160"/>
      <c r="U53" s="160"/>
      <c r="V53" s="160">
        <f>SUM(V54:V59)</f>
        <v>0</v>
      </c>
      <c r="W53" s="160"/>
      <c r="X53" s="160"/>
      <c r="AG53" t="s">
        <v>219</v>
      </c>
    </row>
    <row r="54" spans="1:60" ht="20.399999999999999" outlineLevel="1" x14ac:dyDescent="0.25">
      <c r="A54" s="181">
        <v>37</v>
      </c>
      <c r="B54" s="182" t="s">
        <v>1442</v>
      </c>
      <c r="C54" s="188" t="s">
        <v>1443</v>
      </c>
      <c r="D54" s="183" t="s">
        <v>288</v>
      </c>
      <c r="E54" s="184">
        <v>10</v>
      </c>
      <c r="F54" s="185">
        <f t="shared" ref="F54:F59" si="16">H54+J54</f>
        <v>0</v>
      </c>
      <c r="G54" s="185">
        <f t="shared" ref="G54:G59" si="17">ROUND(E54*F54,2)</f>
        <v>0</v>
      </c>
      <c r="H54" s="186"/>
      <c r="I54" s="185">
        <f t="shared" ref="I54:I59" si="18">ROUND(E54*H54,2)</f>
        <v>0</v>
      </c>
      <c r="J54" s="186"/>
      <c r="K54" s="185">
        <f t="shared" ref="K54:K59" si="19">ROUND(E54*J54,2)</f>
        <v>0</v>
      </c>
      <c r="L54" s="185">
        <v>15</v>
      </c>
      <c r="M54" s="187">
        <f t="shared" ref="M54:M59" si="20">G54*(1+L54/100)</f>
        <v>0</v>
      </c>
      <c r="N54" s="159">
        <v>0</v>
      </c>
      <c r="O54" s="159">
        <f t="shared" ref="O54:O59" si="21">ROUND(E54*N54,2)</f>
        <v>0</v>
      </c>
      <c r="P54" s="159">
        <v>0</v>
      </c>
      <c r="Q54" s="159">
        <f t="shared" ref="Q54:Q59" si="22">ROUND(E54*P54,2)</f>
        <v>0</v>
      </c>
      <c r="R54" s="159"/>
      <c r="S54" s="159" t="s">
        <v>267</v>
      </c>
      <c r="T54" s="159" t="s">
        <v>224</v>
      </c>
      <c r="U54" s="159">
        <v>0</v>
      </c>
      <c r="V54" s="159">
        <f t="shared" ref="V54:V59" si="23">ROUND(E54*U54,2)</f>
        <v>0</v>
      </c>
      <c r="W54" s="159"/>
      <c r="X54" s="159" t="s">
        <v>268</v>
      </c>
      <c r="Y54" s="150"/>
      <c r="Z54" s="150"/>
      <c r="AA54" s="150"/>
      <c r="AB54" s="150"/>
      <c r="AC54" s="150"/>
      <c r="AD54" s="150"/>
      <c r="AE54" s="150"/>
      <c r="AF54" s="150"/>
      <c r="AG54" s="150" t="s">
        <v>269</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81">
        <v>38</v>
      </c>
      <c r="B55" s="182" t="s">
        <v>1444</v>
      </c>
      <c r="C55" s="188" t="s">
        <v>1445</v>
      </c>
      <c r="D55" s="183" t="s">
        <v>288</v>
      </c>
      <c r="E55" s="184">
        <v>22</v>
      </c>
      <c r="F55" s="185">
        <f t="shared" si="16"/>
        <v>0</v>
      </c>
      <c r="G55" s="185">
        <f t="shared" si="17"/>
        <v>0</v>
      </c>
      <c r="H55" s="186"/>
      <c r="I55" s="185">
        <f t="shared" si="18"/>
        <v>0</v>
      </c>
      <c r="J55" s="186"/>
      <c r="K55" s="185">
        <f t="shared" si="19"/>
        <v>0</v>
      </c>
      <c r="L55" s="185">
        <v>15</v>
      </c>
      <c r="M55" s="187">
        <f t="shared" si="20"/>
        <v>0</v>
      </c>
      <c r="N55" s="159">
        <v>0</v>
      </c>
      <c r="O55" s="159">
        <f t="shared" si="21"/>
        <v>0</v>
      </c>
      <c r="P55" s="159">
        <v>0</v>
      </c>
      <c r="Q55" s="159">
        <f t="shared" si="22"/>
        <v>0</v>
      </c>
      <c r="R55" s="159"/>
      <c r="S55" s="159" t="s">
        <v>267</v>
      </c>
      <c r="T55" s="159" t="s">
        <v>224</v>
      </c>
      <c r="U55" s="159">
        <v>0</v>
      </c>
      <c r="V55" s="159">
        <f t="shared" si="23"/>
        <v>0</v>
      </c>
      <c r="W55" s="159"/>
      <c r="X55" s="159" t="s">
        <v>268</v>
      </c>
      <c r="Y55" s="150"/>
      <c r="Z55" s="150"/>
      <c r="AA55" s="150"/>
      <c r="AB55" s="150"/>
      <c r="AC55" s="150"/>
      <c r="AD55" s="150"/>
      <c r="AE55" s="150"/>
      <c r="AF55" s="150"/>
      <c r="AG55" s="150" t="s">
        <v>269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81">
        <v>39</v>
      </c>
      <c r="B56" s="182" t="s">
        <v>1446</v>
      </c>
      <c r="C56" s="188" t="s">
        <v>1447</v>
      </c>
      <c r="D56" s="183" t="s">
        <v>288</v>
      </c>
      <c r="E56" s="184">
        <v>229</v>
      </c>
      <c r="F56" s="185">
        <f t="shared" si="16"/>
        <v>0</v>
      </c>
      <c r="G56" s="185">
        <f t="shared" si="17"/>
        <v>0</v>
      </c>
      <c r="H56" s="186"/>
      <c r="I56" s="185">
        <f t="shared" si="18"/>
        <v>0</v>
      </c>
      <c r="J56" s="186"/>
      <c r="K56" s="185">
        <f t="shared" si="19"/>
        <v>0</v>
      </c>
      <c r="L56" s="185">
        <v>15</v>
      </c>
      <c r="M56" s="187">
        <f t="shared" si="20"/>
        <v>0</v>
      </c>
      <c r="N56" s="159">
        <v>0</v>
      </c>
      <c r="O56" s="159">
        <f t="shared" si="21"/>
        <v>0</v>
      </c>
      <c r="P56" s="159">
        <v>0</v>
      </c>
      <c r="Q56" s="159">
        <f t="shared" si="22"/>
        <v>0</v>
      </c>
      <c r="R56" s="159"/>
      <c r="S56" s="159" t="s">
        <v>267</v>
      </c>
      <c r="T56" s="159" t="s">
        <v>224</v>
      </c>
      <c r="U56" s="159">
        <v>0</v>
      </c>
      <c r="V56" s="159">
        <f t="shared" si="23"/>
        <v>0</v>
      </c>
      <c r="W56" s="159"/>
      <c r="X56" s="159" t="s">
        <v>268</v>
      </c>
      <c r="Y56" s="150"/>
      <c r="Z56" s="150"/>
      <c r="AA56" s="150"/>
      <c r="AB56" s="150"/>
      <c r="AC56" s="150"/>
      <c r="AD56" s="150"/>
      <c r="AE56" s="150"/>
      <c r="AF56" s="150"/>
      <c r="AG56" s="150" t="s">
        <v>269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ht="30.6" outlineLevel="1" x14ac:dyDescent="0.25">
      <c r="A57" s="181">
        <v>40</v>
      </c>
      <c r="B57" s="182" t="s">
        <v>1448</v>
      </c>
      <c r="C57" s="188" t="s">
        <v>1449</v>
      </c>
      <c r="D57" s="183" t="s">
        <v>288</v>
      </c>
      <c r="E57" s="184">
        <v>19</v>
      </c>
      <c r="F57" s="185">
        <f t="shared" si="16"/>
        <v>0</v>
      </c>
      <c r="G57" s="185">
        <f t="shared" si="17"/>
        <v>0</v>
      </c>
      <c r="H57" s="186"/>
      <c r="I57" s="185">
        <f t="shared" si="18"/>
        <v>0</v>
      </c>
      <c r="J57" s="186"/>
      <c r="K57" s="185">
        <f t="shared" si="19"/>
        <v>0</v>
      </c>
      <c r="L57" s="185">
        <v>15</v>
      </c>
      <c r="M57" s="187">
        <f t="shared" si="20"/>
        <v>0</v>
      </c>
      <c r="N57" s="159">
        <v>0</v>
      </c>
      <c r="O57" s="159">
        <f t="shared" si="21"/>
        <v>0</v>
      </c>
      <c r="P57" s="159">
        <v>0</v>
      </c>
      <c r="Q57" s="159">
        <f t="shared" si="22"/>
        <v>0</v>
      </c>
      <c r="R57" s="159"/>
      <c r="S57" s="159" t="s">
        <v>267</v>
      </c>
      <c r="T57" s="159" t="s">
        <v>224</v>
      </c>
      <c r="U57" s="159">
        <v>0</v>
      </c>
      <c r="V57" s="159">
        <f t="shared" si="23"/>
        <v>0</v>
      </c>
      <c r="W57" s="159"/>
      <c r="X57" s="159" t="s">
        <v>268</v>
      </c>
      <c r="Y57" s="150"/>
      <c r="Z57" s="150"/>
      <c r="AA57" s="150"/>
      <c r="AB57" s="150"/>
      <c r="AC57" s="150"/>
      <c r="AD57" s="150"/>
      <c r="AE57" s="150"/>
      <c r="AF57" s="150"/>
      <c r="AG57" s="150" t="s">
        <v>269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81">
        <v>41</v>
      </c>
      <c r="B58" s="182" t="s">
        <v>1450</v>
      </c>
      <c r="C58" s="188" t="s">
        <v>1451</v>
      </c>
      <c r="D58" s="183" t="s">
        <v>288</v>
      </c>
      <c r="E58" s="184">
        <v>66</v>
      </c>
      <c r="F58" s="185">
        <f t="shared" si="16"/>
        <v>0</v>
      </c>
      <c r="G58" s="185">
        <f t="shared" si="17"/>
        <v>0</v>
      </c>
      <c r="H58" s="186"/>
      <c r="I58" s="185">
        <f t="shared" si="18"/>
        <v>0</v>
      </c>
      <c r="J58" s="186"/>
      <c r="K58" s="185">
        <f t="shared" si="19"/>
        <v>0</v>
      </c>
      <c r="L58" s="185">
        <v>15</v>
      </c>
      <c r="M58" s="187">
        <f t="shared" si="20"/>
        <v>0</v>
      </c>
      <c r="N58" s="159">
        <v>0</v>
      </c>
      <c r="O58" s="159">
        <f t="shared" si="21"/>
        <v>0</v>
      </c>
      <c r="P58" s="159">
        <v>0</v>
      </c>
      <c r="Q58" s="159">
        <f t="shared" si="22"/>
        <v>0</v>
      </c>
      <c r="R58" s="159"/>
      <c r="S58" s="159" t="s">
        <v>267</v>
      </c>
      <c r="T58" s="159" t="s">
        <v>224</v>
      </c>
      <c r="U58" s="159">
        <v>0</v>
      </c>
      <c r="V58" s="159">
        <f t="shared" si="23"/>
        <v>0</v>
      </c>
      <c r="W58" s="159"/>
      <c r="X58" s="159" t="s">
        <v>268</v>
      </c>
      <c r="Y58" s="150"/>
      <c r="Z58" s="150"/>
      <c r="AA58" s="150"/>
      <c r="AB58" s="150"/>
      <c r="AC58" s="150"/>
      <c r="AD58" s="150"/>
      <c r="AE58" s="150"/>
      <c r="AF58" s="150"/>
      <c r="AG58" s="150" t="s">
        <v>269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30.6" outlineLevel="1" x14ac:dyDescent="0.25">
      <c r="A59" s="181">
        <v>42</v>
      </c>
      <c r="B59" s="182" t="s">
        <v>1452</v>
      </c>
      <c r="C59" s="188" t="s">
        <v>1453</v>
      </c>
      <c r="D59" s="183" t="s">
        <v>288</v>
      </c>
      <c r="E59" s="184">
        <v>3</v>
      </c>
      <c r="F59" s="185">
        <f t="shared" si="16"/>
        <v>0</v>
      </c>
      <c r="G59" s="185">
        <f t="shared" si="17"/>
        <v>0</v>
      </c>
      <c r="H59" s="186"/>
      <c r="I59" s="185">
        <f t="shared" si="18"/>
        <v>0</v>
      </c>
      <c r="J59" s="186"/>
      <c r="K59" s="185">
        <f t="shared" si="19"/>
        <v>0</v>
      </c>
      <c r="L59" s="185">
        <v>15</v>
      </c>
      <c r="M59" s="187">
        <f t="shared" si="20"/>
        <v>0</v>
      </c>
      <c r="N59" s="159">
        <v>0</v>
      </c>
      <c r="O59" s="159">
        <f t="shared" si="21"/>
        <v>0</v>
      </c>
      <c r="P59" s="159">
        <v>0</v>
      </c>
      <c r="Q59" s="159">
        <f t="shared" si="22"/>
        <v>0</v>
      </c>
      <c r="R59" s="159"/>
      <c r="S59" s="159" t="s">
        <v>267</v>
      </c>
      <c r="T59" s="159" t="s">
        <v>224</v>
      </c>
      <c r="U59" s="159">
        <v>0</v>
      </c>
      <c r="V59" s="159">
        <f t="shared" si="23"/>
        <v>0</v>
      </c>
      <c r="W59" s="159"/>
      <c r="X59" s="159" t="s">
        <v>268</v>
      </c>
      <c r="Y59" s="150"/>
      <c r="Z59" s="150"/>
      <c r="AA59" s="150"/>
      <c r="AB59" s="150"/>
      <c r="AC59" s="150"/>
      <c r="AD59" s="150"/>
      <c r="AE59" s="150"/>
      <c r="AF59" s="150"/>
      <c r="AG59" s="150" t="s">
        <v>269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x14ac:dyDescent="0.25">
      <c r="A60" s="161" t="s">
        <v>218</v>
      </c>
      <c r="B60" s="162" t="s">
        <v>90</v>
      </c>
      <c r="C60" s="176" t="s">
        <v>45</v>
      </c>
      <c r="D60" s="163"/>
      <c r="E60" s="164"/>
      <c r="F60" s="165"/>
      <c r="G60" s="165">
        <f>SUMIF(AG61:AG64,"&lt;&gt;NOR",G61:G64)</f>
        <v>0</v>
      </c>
      <c r="H60" s="165"/>
      <c r="I60" s="165">
        <f>SUM(I61:I64)</f>
        <v>0</v>
      </c>
      <c r="J60" s="165"/>
      <c r="K60" s="165">
        <f>SUM(K61:K64)</f>
        <v>0</v>
      </c>
      <c r="L60" s="165"/>
      <c r="M60" s="166">
        <f>SUM(M61:M64)</f>
        <v>0</v>
      </c>
      <c r="N60" s="160"/>
      <c r="O60" s="160">
        <f>SUM(O61:O64)</f>
        <v>0</v>
      </c>
      <c r="P60" s="160"/>
      <c r="Q60" s="160">
        <f>SUM(Q61:Q64)</f>
        <v>0</v>
      </c>
      <c r="R60" s="160"/>
      <c r="S60" s="160"/>
      <c r="T60" s="160"/>
      <c r="U60" s="160"/>
      <c r="V60" s="160">
        <f>SUM(V61:V64)</f>
        <v>0</v>
      </c>
      <c r="W60" s="160"/>
      <c r="X60" s="160"/>
      <c r="AG60" t="s">
        <v>219</v>
      </c>
    </row>
    <row r="61" spans="1:60" ht="40.799999999999997" outlineLevel="1" x14ac:dyDescent="0.25">
      <c r="A61" s="181">
        <v>43</v>
      </c>
      <c r="B61" s="182" t="s">
        <v>1454</v>
      </c>
      <c r="C61" s="188" t="s">
        <v>1455</v>
      </c>
      <c r="D61" s="183" t="s">
        <v>266</v>
      </c>
      <c r="E61" s="184">
        <v>4</v>
      </c>
      <c r="F61" s="185">
        <f>H61+J61</f>
        <v>0</v>
      </c>
      <c r="G61" s="185">
        <f>ROUND(E61*F61,2)</f>
        <v>0</v>
      </c>
      <c r="H61" s="186"/>
      <c r="I61" s="185">
        <f>ROUND(E61*H61,2)</f>
        <v>0</v>
      </c>
      <c r="J61" s="186"/>
      <c r="K61" s="185">
        <f>ROUND(E61*J61,2)</f>
        <v>0</v>
      </c>
      <c r="L61" s="185">
        <v>15</v>
      </c>
      <c r="M61" s="187">
        <f>G61*(1+L61/100)</f>
        <v>0</v>
      </c>
      <c r="N61" s="159">
        <v>0</v>
      </c>
      <c r="O61" s="159">
        <f>ROUND(E61*N61,2)</f>
        <v>0</v>
      </c>
      <c r="P61" s="159">
        <v>0</v>
      </c>
      <c r="Q61" s="159">
        <f>ROUND(E61*P61,2)</f>
        <v>0</v>
      </c>
      <c r="R61" s="159"/>
      <c r="S61" s="159" t="s">
        <v>267</v>
      </c>
      <c r="T61" s="159" t="s">
        <v>224</v>
      </c>
      <c r="U61" s="159">
        <v>0</v>
      </c>
      <c r="V61" s="159">
        <f>ROUND(E61*U61,2)</f>
        <v>0</v>
      </c>
      <c r="W61" s="159"/>
      <c r="X61" s="159" t="s">
        <v>268</v>
      </c>
      <c r="Y61" s="150"/>
      <c r="Z61" s="150"/>
      <c r="AA61" s="150"/>
      <c r="AB61" s="150"/>
      <c r="AC61" s="150"/>
      <c r="AD61" s="150"/>
      <c r="AE61" s="150"/>
      <c r="AF61" s="150"/>
      <c r="AG61" s="150" t="s">
        <v>269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ht="30.6" outlineLevel="1" x14ac:dyDescent="0.25">
      <c r="A62" s="181">
        <v>44</v>
      </c>
      <c r="B62" s="182" t="s">
        <v>1456</v>
      </c>
      <c r="C62" s="188" t="s">
        <v>1457</v>
      </c>
      <c r="D62" s="183" t="s">
        <v>266</v>
      </c>
      <c r="E62" s="184">
        <v>10</v>
      </c>
      <c r="F62" s="185">
        <f>H62+J62</f>
        <v>0</v>
      </c>
      <c r="G62" s="185">
        <f>ROUND(E62*F62,2)</f>
        <v>0</v>
      </c>
      <c r="H62" s="186"/>
      <c r="I62" s="185">
        <f>ROUND(E62*H62,2)</f>
        <v>0</v>
      </c>
      <c r="J62" s="186"/>
      <c r="K62" s="185">
        <f>ROUND(E62*J62,2)</f>
        <v>0</v>
      </c>
      <c r="L62" s="185">
        <v>15</v>
      </c>
      <c r="M62" s="187">
        <f>G62*(1+L62/100)</f>
        <v>0</v>
      </c>
      <c r="N62" s="159">
        <v>0</v>
      </c>
      <c r="O62" s="159">
        <f>ROUND(E62*N62,2)</f>
        <v>0</v>
      </c>
      <c r="P62" s="159">
        <v>0</v>
      </c>
      <c r="Q62" s="159">
        <f>ROUND(E62*P62,2)</f>
        <v>0</v>
      </c>
      <c r="R62" s="159"/>
      <c r="S62" s="159" t="s">
        <v>267</v>
      </c>
      <c r="T62" s="159" t="s">
        <v>224</v>
      </c>
      <c r="U62" s="159">
        <v>0</v>
      </c>
      <c r="V62" s="159">
        <f>ROUND(E62*U62,2)</f>
        <v>0</v>
      </c>
      <c r="W62" s="159"/>
      <c r="X62" s="159" t="s">
        <v>268</v>
      </c>
      <c r="Y62" s="150"/>
      <c r="Z62" s="150"/>
      <c r="AA62" s="150"/>
      <c r="AB62" s="150"/>
      <c r="AC62" s="150"/>
      <c r="AD62" s="150"/>
      <c r="AE62" s="150"/>
      <c r="AF62" s="150"/>
      <c r="AG62" s="150" t="s">
        <v>269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30.6" outlineLevel="1" x14ac:dyDescent="0.25">
      <c r="A63" s="181">
        <v>45</v>
      </c>
      <c r="B63" s="182" t="s">
        <v>1458</v>
      </c>
      <c r="C63" s="188" t="s">
        <v>1459</v>
      </c>
      <c r="D63" s="183" t="s">
        <v>266</v>
      </c>
      <c r="E63" s="184">
        <v>6</v>
      </c>
      <c r="F63" s="185">
        <f>H63+J63</f>
        <v>0</v>
      </c>
      <c r="G63" s="185">
        <f>ROUND(E63*F63,2)</f>
        <v>0</v>
      </c>
      <c r="H63" s="186"/>
      <c r="I63" s="185">
        <f>ROUND(E63*H63,2)</f>
        <v>0</v>
      </c>
      <c r="J63" s="186"/>
      <c r="K63" s="185">
        <f>ROUND(E63*J63,2)</f>
        <v>0</v>
      </c>
      <c r="L63" s="185">
        <v>15</v>
      </c>
      <c r="M63" s="187">
        <f>G63*(1+L63/100)</f>
        <v>0</v>
      </c>
      <c r="N63" s="159">
        <v>0</v>
      </c>
      <c r="O63" s="159">
        <f>ROUND(E63*N63,2)</f>
        <v>0</v>
      </c>
      <c r="P63" s="159">
        <v>0</v>
      </c>
      <c r="Q63" s="159">
        <f>ROUND(E63*P63,2)</f>
        <v>0</v>
      </c>
      <c r="R63" s="159"/>
      <c r="S63" s="159" t="s">
        <v>267</v>
      </c>
      <c r="T63" s="159" t="s">
        <v>224</v>
      </c>
      <c r="U63" s="159">
        <v>0</v>
      </c>
      <c r="V63" s="159">
        <f>ROUND(E63*U63,2)</f>
        <v>0</v>
      </c>
      <c r="W63" s="159"/>
      <c r="X63" s="159" t="s">
        <v>268</v>
      </c>
      <c r="Y63" s="150"/>
      <c r="Z63" s="150"/>
      <c r="AA63" s="150"/>
      <c r="AB63" s="150"/>
      <c r="AC63" s="150"/>
      <c r="AD63" s="150"/>
      <c r="AE63" s="150"/>
      <c r="AF63" s="150"/>
      <c r="AG63" s="150" t="s">
        <v>269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30.6" outlineLevel="1" x14ac:dyDescent="0.25">
      <c r="A64" s="181">
        <v>46</v>
      </c>
      <c r="B64" s="182" t="s">
        <v>1460</v>
      </c>
      <c r="C64" s="188" t="s">
        <v>1461</v>
      </c>
      <c r="D64" s="183" t="s">
        <v>266</v>
      </c>
      <c r="E64" s="184">
        <v>14</v>
      </c>
      <c r="F64" s="185">
        <f>H64+J64</f>
        <v>0</v>
      </c>
      <c r="G64" s="185">
        <f>ROUND(E64*F64,2)</f>
        <v>0</v>
      </c>
      <c r="H64" s="186"/>
      <c r="I64" s="185">
        <f>ROUND(E64*H64,2)</f>
        <v>0</v>
      </c>
      <c r="J64" s="186"/>
      <c r="K64" s="185">
        <f>ROUND(E64*J64,2)</f>
        <v>0</v>
      </c>
      <c r="L64" s="185">
        <v>15</v>
      </c>
      <c r="M64" s="187">
        <f>G64*(1+L64/100)</f>
        <v>0</v>
      </c>
      <c r="N64" s="159">
        <v>0</v>
      </c>
      <c r="O64" s="159">
        <f>ROUND(E64*N64,2)</f>
        <v>0</v>
      </c>
      <c r="P64" s="159">
        <v>0</v>
      </c>
      <c r="Q64" s="159">
        <f>ROUND(E64*P64,2)</f>
        <v>0</v>
      </c>
      <c r="R64" s="159"/>
      <c r="S64" s="159" t="s">
        <v>267</v>
      </c>
      <c r="T64" s="159" t="s">
        <v>224</v>
      </c>
      <c r="U64" s="159">
        <v>0</v>
      </c>
      <c r="V64" s="159">
        <f>ROUND(E64*U64,2)</f>
        <v>0</v>
      </c>
      <c r="W64" s="159"/>
      <c r="X64" s="159" t="s">
        <v>268</v>
      </c>
      <c r="Y64" s="150"/>
      <c r="Z64" s="150"/>
      <c r="AA64" s="150"/>
      <c r="AB64" s="150"/>
      <c r="AC64" s="150"/>
      <c r="AD64" s="150"/>
      <c r="AE64" s="150"/>
      <c r="AF64" s="150"/>
      <c r="AG64" s="150" t="s">
        <v>269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x14ac:dyDescent="0.25">
      <c r="A65" s="161" t="s">
        <v>218</v>
      </c>
      <c r="B65" s="162" t="s">
        <v>162</v>
      </c>
      <c r="C65" s="176" t="s">
        <v>163</v>
      </c>
      <c r="D65" s="163"/>
      <c r="E65" s="164"/>
      <c r="F65" s="165"/>
      <c r="G65" s="165">
        <f>SUMIF(AG66:AG80,"&lt;&gt;NOR",G66:G80)</f>
        <v>0</v>
      </c>
      <c r="H65" s="165"/>
      <c r="I65" s="165">
        <f>SUM(I66:I80)</f>
        <v>0</v>
      </c>
      <c r="J65" s="165"/>
      <c r="K65" s="165">
        <f>SUM(K66:K80)</f>
        <v>0</v>
      </c>
      <c r="L65" s="165"/>
      <c r="M65" s="166">
        <f>SUM(M66:M80)</f>
        <v>0</v>
      </c>
      <c r="N65" s="160"/>
      <c r="O65" s="160">
        <f>SUM(O66:O80)</f>
        <v>0</v>
      </c>
      <c r="P65" s="160"/>
      <c r="Q65" s="160">
        <f>SUM(Q66:Q80)</f>
        <v>0</v>
      </c>
      <c r="R65" s="160"/>
      <c r="S65" s="160"/>
      <c r="T65" s="160"/>
      <c r="U65" s="160"/>
      <c r="V65" s="160">
        <f>SUM(V66:V80)</f>
        <v>0</v>
      </c>
      <c r="W65" s="160"/>
      <c r="X65" s="160"/>
      <c r="AG65" t="s">
        <v>219</v>
      </c>
    </row>
    <row r="66" spans="1:60" ht="40.799999999999997" outlineLevel="1" x14ac:dyDescent="0.25">
      <c r="A66" s="181">
        <v>47</v>
      </c>
      <c r="B66" s="182" t="s">
        <v>327</v>
      </c>
      <c r="C66" s="188" t="s">
        <v>1462</v>
      </c>
      <c r="D66" s="183" t="s">
        <v>266</v>
      </c>
      <c r="E66" s="184">
        <v>1</v>
      </c>
      <c r="F66" s="185">
        <f t="shared" ref="F66:F80" si="24">H66+J66</f>
        <v>0</v>
      </c>
      <c r="G66" s="185">
        <f t="shared" ref="G66:G80" si="25">ROUND(E66*F66,2)</f>
        <v>0</v>
      </c>
      <c r="H66" s="186"/>
      <c r="I66" s="185">
        <f t="shared" ref="I66:I80" si="26">ROUND(E66*H66,2)</f>
        <v>0</v>
      </c>
      <c r="J66" s="186"/>
      <c r="K66" s="185">
        <f t="shared" ref="K66:K80" si="27">ROUND(E66*J66,2)</f>
        <v>0</v>
      </c>
      <c r="L66" s="185">
        <v>15</v>
      </c>
      <c r="M66" s="187">
        <f t="shared" ref="M66:M80" si="28">G66*(1+L66/100)</f>
        <v>0</v>
      </c>
      <c r="N66" s="159">
        <v>0</v>
      </c>
      <c r="O66" s="159">
        <f t="shared" ref="O66:O80" si="29">ROUND(E66*N66,2)</f>
        <v>0</v>
      </c>
      <c r="P66" s="159">
        <v>0</v>
      </c>
      <c r="Q66" s="159">
        <f t="shared" ref="Q66:Q80" si="30">ROUND(E66*P66,2)</f>
        <v>0</v>
      </c>
      <c r="R66" s="159"/>
      <c r="S66" s="159" t="s">
        <v>267</v>
      </c>
      <c r="T66" s="159" t="s">
        <v>224</v>
      </c>
      <c r="U66" s="159">
        <v>0</v>
      </c>
      <c r="V66" s="159">
        <f t="shared" ref="V66:V80" si="31">ROUND(E66*U66,2)</f>
        <v>0</v>
      </c>
      <c r="W66" s="159"/>
      <c r="X66" s="159" t="s">
        <v>268</v>
      </c>
      <c r="Y66" s="150"/>
      <c r="Z66" s="150"/>
      <c r="AA66" s="150"/>
      <c r="AB66" s="150"/>
      <c r="AC66" s="150"/>
      <c r="AD66" s="150"/>
      <c r="AE66" s="150"/>
      <c r="AF66" s="150"/>
      <c r="AG66" s="150" t="s">
        <v>597</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81">
        <v>48</v>
      </c>
      <c r="B67" s="182" t="s">
        <v>1463</v>
      </c>
      <c r="C67" s="188" t="s">
        <v>1464</v>
      </c>
      <c r="D67" s="183" t="s">
        <v>266</v>
      </c>
      <c r="E67" s="184">
        <v>1</v>
      </c>
      <c r="F67" s="185">
        <f t="shared" si="24"/>
        <v>0</v>
      </c>
      <c r="G67" s="185">
        <f t="shared" si="25"/>
        <v>0</v>
      </c>
      <c r="H67" s="186"/>
      <c r="I67" s="185">
        <f t="shared" si="26"/>
        <v>0</v>
      </c>
      <c r="J67" s="186"/>
      <c r="K67" s="185">
        <f t="shared" si="27"/>
        <v>0</v>
      </c>
      <c r="L67" s="185">
        <v>15</v>
      </c>
      <c r="M67" s="187">
        <f t="shared" si="28"/>
        <v>0</v>
      </c>
      <c r="N67" s="159">
        <v>0</v>
      </c>
      <c r="O67" s="159">
        <f t="shared" si="29"/>
        <v>0</v>
      </c>
      <c r="P67" s="159">
        <v>0</v>
      </c>
      <c r="Q67" s="159">
        <f t="shared" si="30"/>
        <v>0</v>
      </c>
      <c r="R67" s="159"/>
      <c r="S67" s="159" t="s">
        <v>267</v>
      </c>
      <c r="T67" s="159" t="s">
        <v>224</v>
      </c>
      <c r="U67" s="159">
        <v>0</v>
      </c>
      <c r="V67" s="159">
        <f t="shared" si="31"/>
        <v>0</v>
      </c>
      <c r="W67" s="159"/>
      <c r="X67" s="159" t="s">
        <v>268</v>
      </c>
      <c r="Y67" s="150"/>
      <c r="Z67" s="150"/>
      <c r="AA67" s="150"/>
      <c r="AB67" s="150"/>
      <c r="AC67" s="150"/>
      <c r="AD67" s="150"/>
      <c r="AE67" s="150"/>
      <c r="AF67" s="150"/>
      <c r="AG67" s="150" t="s">
        <v>597</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81">
        <v>49</v>
      </c>
      <c r="B68" s="182" t="s">
        <v>1465</v>
      </c>
      <c r="C68" s="188" t="s">
        <v>1466</v>
      </c>
      <c r="D68" s="183" t="s">
        <v>266</v>
      </c>
      <c r="E68" s="184">
        <v>1</v>
      </c>
      <c r="F68" s="185">
        <f t="shared" si="24"/>
        <v>0</v>
      </c>
      <c r="G68" s="185">
        <f t="shared" si="25"/>
        <v>0</v>
      </c>
      <c r="H68" s="186"/>
      <c r="I68" s="185">
        <f t="shared" si="26"/>
        <v>0</v>
      </c>
      <c r="J68" s="186"/>
      <c r="K68" s="185">
        <f t="shared" si="27"/>
        <v>0</v>
      </c>
      <c r="L68" s="185">
        <v>15</v>
      </c>
      <c r="M68" s="187">
        <f t="shared" si="28"/>
        <v>0</v>
      </c>
      <c r="N68" s="159">
        <v>0</v>
      </c>
      <c r="O68" s="159">
        <f t="shared" si="29"/>
        <v>0</v>
      </c>
      <c r="P68" s="159">
        <v>0</v>
      </c>
      <c r="Q68" s="159">
        <f t="shared" si="30"/>
        <v>0</v>
      </c>
      <c r="R68" s="159"/>
      <c r="S68" s="159" t="s">
        <v>267</v>
      </c>
      <c r="T68" s="159" t="s">
        <v>224</v>
      </c>
      <c r="U68" s="159">
        <v>0</v>
      </c>
      <c r="V68" s="159">
        <f t="shared" si="31"/>
        <v>0</v>
      </c>
      <c r="W68" s="159"/>
      <c r="X68" s="159" t="s">
        <v>268</v>
      </c>
      <c r="Y68" s="150"/>
      <c r="Z68" s="150"/>
      <c r="AA68" s="150"/>
      <c r="AB68" s="150"/>
      <c r="AC68" s="150"/>
      <c r="AD68" s="150"/>
      <c r="AE68" s="150"/>
      <c r="AF68" s="150"/>
      <c r="AG68" s="150" t="s">
        <v>597</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81">
        <v>50</v>
      </c>
      <c r="B69" s="182" t="s">
        <v>1467</v>
      </c>
      <c r="C69" s="188" t="s">
        <v>1468</v>
      </c>
      <c r="D69" s="183" t="s">
        <v>266</v>
      </c>
      <c r="E69" s="184">
        <v>1</v>
      </c>
      <c r="F69" s="185">
        <f t="shared" si="24"/>
        <v>0</v>
      </c>
      <c r="G69" s="185">
        <f t="shared" si="25"/>
        <v>0</v>
      </c>
      <c r="H69" s="186"/>
      <c r="I69" s="185">
        <f t="shared" si="26"/>
        <v>0</v>
      </c>
      <c r="J69" s="186"/>
      <c r="K69" s="185">
        <f t="shared" si="27"/>
        <v>0</v>
      </c>
      <c r="L69" s="185">
        <v>15</v>
      </c>
      <c r="M69" s="187">
        <f t="shared" si="28"/>
        <v>0</v>
      </c>
      <c r="N69" s="159">
        <v>0</v>
      </c>
      <c r="O69" s="159">
        <f t="shared" si="29"/>
        <v>0</v>
      </c>
      <c r="P69" s="159">
        <v>0</v>
      </c>
      <c r="Q69" s="159">
        <f t="shared" si="30"/>
        <v>0</v>
      </c>
      <c r="R69" s="159"/>
      <c r="S69" s="159" t="s">
        <v>267</v>
      </c>
      <c r="T69" s="159" t="s">
        <v>224</v>
      </c>
      <c r="U69" s="159">
        <v>0</v>
      </c>
      <c r="V69" s="159">
        <f t="shared" si="31"/>
        <v>0</v>
      </c>
      <c r="W69" s="159"/>
      <c r="X69" s="159" t="s">
        <v>268</v>
      </c>
      <c r="Y69" s="150"/>
      <c r="Z69" s="150"/>
      <c r="AA69" s="150"/>
      <c r="AB69" s="150"/>
      <c r="AC69" s="150"/>
      <c r="AD69" s="150"/>
      <c r="AE69" s="150"/>
      <c r="AF69" s="150"/>
      <c r="AG69" s="150" t="s">
        <v>597</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81">
        <v>51</v>
      </c>
      <c r="B70" s="182" t="s">
        <v>1469</v>
      </c>
      <c r="C70" s="188" t="s">
        <v>1470</v>
      </c>
      <c r="D70" s="183" t="s">
        <v>266</v>
      </c>
      <c r="E70" s="184">
        <v>1</v>
      </c>
      <c r="F70" s="185">
        <f t="shared" si="24"/>
        <v>0</v>
      </c>
      <c r="G70" s="185">
        <f t="shared" si="25"/>
        <v>0</v>
      </c>
      <c r="H70" s="186"/>
      <c r="I70" s="185">
        <f t="shared" si="26"/>
        <v>0</v>
      </c>
      <c r="J70" s="186"/>
      <c r="K70" s="185">
        <f t="shared" si="27"/>
        <v>0</v>
      </c>
      <c r="L70" s="185">
        <v>15</v>
      </c>
      <c r="M70" s="187">
        <f t="shared" si="28"/>
        <v>0</v>
      </c>
      <c r="N70" s="159">
        <v>0</v>
      </c>
      <c r="O70" s="159">
        <f t="shared" si="29"/>
        <v>0</v>
      </c>
      <c r="P70" s="159">
        <v>0</v>
      </c>
      <c r="Q70" s="159">
        <f t="shared" si="30"/>
        <v>0</v>
      </c>
      <c r="R70" s="159"/>
      <c r="S70" s="159" t="s">
        <v>267</v>
      </c>
      <c r="T70" s="159" t="s">
        <v>224</v>
      </c>
      <c r="U70" s="159">
        <v>0</v>
      </c>
      <c r="V70" s="159">
        <f t="shared" si="31"/>
        <v>0</v>
      </c>
      <c r="W70" s="159"/>
      <c r="X70" s="159" t="s">
        <v>268</v>
      </c>
      <c r="Y70" s="150"/>
      <c r="Z70" s="150"/>
      <c r="AA70" s="150"/>
      <c r="AB70" s="150"/>
      <c r="AC70" s="150"/>
      <c r="AD70" s="150"/>
      <c r="AE70" s="150"/>
      <c r="AF70" s="150"/>
      <c r="AG70" s="150" t="s">
        <v>597</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81">
        <v>52</v>
      </c>
      <c r="B71" s="182" t="s">
        <v>1471</v>
      </c>
      <c r="C71" s="188" t="s">
        <v>1472</v>
      </c>
      <c r="D71" s="183" t="s">
        <v>266</v>
      </c>
      <c r="E71" s="184">
        <v>1</v>
      </c>
      <c r="F71" s="185">
        <f t="shared" si="24"/>
        <v>0</v>
      </c>
      <c r="G71" s="185">
        <f t="shared" si="25"/>
        <v>0</v>
      </c>
      <c r="H71" s="186"/>
      <c r="I71" s="185">
        <f t="shared" si="26"/>
        <v>0</v>
      </c>
      <c r="J71" s="186"/>
      <c r="K71" s="185">
        <f t="shared" si="27"/>
        <v>0</v>
      </c>
      <c r="L71" s="185">
        <v>15</v>
      </c>
      <c r="M71" s="187">
        <f t="shared" si="28"/>
        <v>0</v>
      </c>
      <c r="N71" s="159">
        <v>0</v>
      </c>
      <c r="O71" s="159">
        <f t="shared" si="29"/>
        <v>0</v>
      </c>
      <c r="P71" s="159">
        <v>0</v>
      </c>
      <c r="Q71" s="159">
        <f t="shared" si="30"/>
        <v>0</v>
      </c>
      <c r="R71" s="159"/>
      <c r="S71" s="159" t="s">
        <v>267</v>
      </c>
      <c r="T71" s="159" t="s">
        <v>224</v>
      </c>
      <c r="U71" s="159">
        <v>0</v>
      </c>
      <c r="V71" s="159">
        <f t="shared" si="31"/>
        <v>0</v>
      </c>
      <c r="W71" s="159"/>
      <c r="X71" s="159" t="s">
        <v>268</v>
      </c>
      <c r="Y71" s="150"/>
      <c r="Z71" s="150"/>
      <c r="AA71" s="150"/>
      <c r="AB71" s="150"/>
      <c r="AC71" s="150"/>
      <c r="AD71" s="150"/>
      <c r="AE71" s="150"/>
      <c r="AF71" s="150"/>
      <c r="AG71" s="150" t="s">
        <v>597</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81">
        <v>53</v>
      </c>
      <c r="B72" s="182" t="s">
        <v>1473</v>
      </c>
      <c r="C72" s="188" t="s">
        <v>1474</v>
      </c>
      <c r="D72" s="183" t="s">
        <v>266</v>
      </c>
      <c r="E72" s="184">
        <v>3</v>
      </c>
      <c r="F72" s="185">
        <f t="shared" si="24"/>
        <v>0</v>
      </c>
      <c r="G72" s="185">
        <f t="shared" si="25"/>
        <v>0</v>
      </c>
      <c r="H72" s="186"/>
      <c r="I72" s="185">
        <f t="shared" si="26"/>
        <v>0</v>
      </c>
      <c r="J72" s="186"/>
      <c r="K72" s="185">
        <f t="shared" si="27"/>
        <v>0</v>
      </c>
      <c r="L72" s="185">
        <v>15</v>
      </c>
      <c r="M72" s="187">
        <f t="shared" si="28"/>
        <v>0</v>
      </c>
      <c r="N72" s="159">
        <v>0</v>
      </c>
      <c r="O72" s="159">
        <f t="shared" si="29"/>
        <v>0</v>
      </c>
      <c r="P72" s="159">
        <v>0</v>
      </c>
      <c r="Q72" s="159">
        <f t="shared" si="30"/>
        <v>0</v>
      </c>
      <c r="R72" s="159"/>
      <c r="S72" s="159" t="s">
        <v>267</v>
      </c>
      <c r="T72" s="159" t="s">
        <v>224</v>
      </c>
      <c r="U72" s="159">
        <v>0</v>
      </c>
      <c r="V72" s="159">
        <f t="shared" si="31"/>
        <v>0</v>
      </c>
      <c r="W72" s="159"/>
      <c r="X72" s="159" t="s">
        <v>268</v>
      </c>
      <c r="Y72" s="150"/>
      <c r="Z72" s="150"/>
      <c r="AA72" s="150"/>
      <c r="AB72" s="150"/>
      <c r="AC72" s="150"/>
      <c r="AD72" s="150"/>
      <c r="AE72" s="150"/>
      <c r="AF72" s="150"/>
      <c r="AG72" s="150" t="s">
        <v>597</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30.6" outlineLevel="1" x14ac:dyDescent="0.25">
      <c r="A73" s="181">
        <v>54</v>
      </c>
      <c r="B73" s="182" t="s">
        <v>1475</v>
      </c>
      <c r="C73" s="188" t="s">
        <v>1476</v>
      </c>
      <c r="D73" s="183" t="s">
        <v>266</v>
      </c>
      <c r="E73" s="184">
        <v>3</v>
      </c>
      <c r="F73" s="185">
        <f t="shared" si="24"/>
        <v>0</v>
      </c>
      <c r="G73" s="185">
        <f t="shared" si="25"/>
        <v>0</v>
      </c>
      <c r="H73" s="186"/>
      <c r="I73" s="185">
        <f t="shared" si="26"/>
        <v>0</v>
      </c>
      <c r="J73" s="186"/>
      <c r="K73" s="185">
        <f t="shared" si="27"/>
        <v>0</v>
      </c>
      <c r="L73" s="185">
        <v>15</v>
      </c>
      <c r="M73" s="187">
        <f t="shared" si="28"/>
        <v>0</v>
      </c>
      <c r="N73" s="159">
        <v>0</v>
      </c>
      <c r="O73" s="159">
        <f t="shared" si="29"/>
        <v>0</v>
      </c>
      <c r="P73" s="159">
        <v>0</v>
      </c>
      <c r="Q73" s="159">
        <f t="shared" si="30"/>
        <v>0</v>
      </c>
      <c r="R73" s="159"/>
      <c r="S73" s="159" t="s">
        <v>267</v>
      </c>
      <c r="T73" s="159" t="s">
        <v>224</v>
      </c>
      <c r="U73" s="159">
        <v>0</v>
      </c>
      <c r="V73" s="159">
        <f t="shared" si="31"/>
        <v>0</v>
      </c>
      <c r="W73" s="159"/>
      <c r="X73" s="159" t="s">
        <v>268</v>
      </c>
      <c r="Y73" s="150"/>
      <c r="Z73" s="150"/>
      <c r="AA73" s="150"/>
      <c r="AB73" s="150"/>
      <c r="AC73" s="150"/>
      <c r="AD73" s="150"/>
      <c r="AE73" s="150"/>
      <c r="AF73" s="150"/>
      <c r="AG73" s="150" t="s">
        <v>597</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81">
        <v>55</v>
      </c>
      <c r="B74" s="182" t="s">
        <v>1477</v>
      </c>
      <c r="C74" s="188" t="s">
        <v>1478</v>
      </c>
      <c r="D74" s="183" t="s">
        <v>266</v>
      </c>
      <c r="E74" s="184">
        <v>1</v>
      </c>
      <c r="F74" s="185">
        <f t="shared" si="24"/>
        <v>0</v>
      </c>
      <c r="G74" s="185">
        <f t="shared" si="25"/>
        <v>0</v>
      </c>
      <c r="H74" s="186"/>
      <c r="I74" s="185">
        <f t="shared" si="26"/>
        <v>0</v>
      </c>
      <c r="J74" s="186"/>
      <c r="K74" s="185">
        <f t="shared" si="27"/>
        <v>0</v>
      </c>
      <c r="L74" s="185">
        <v>15</v>
      </c>
      <c r="M74" s="187">
        <f t="shared" si="28"/>
        <v>0</v>
      </c>
      <c r="N74" s="159">
        <v>0</v>
      </c>
      <c r="O74" s="159">
        <f t="shared" si="29"/>
        <v>0</v>
      </c>
      <c r="P74" s="159">
        <v>0</v>
      </c>
      <c r="Q74" s="159">
        <f t="shared" si="30"/>
        <v>0</v>
      </c>
      <c r="R74" s="159"/>
      <c r="S74" s="159" t="s">
        <v>267</v>
      </c>
      <c r="T74" s="159" t="s">
        <v>224</v>
      </c>
      <c r="U74" s="159">
        <v>0</v>
      </c>
      <c r="V74" s="159">
        <f t="shared" si="31"/>
        <v>0</v>
      </c>
      <c r="W74" s="159"/>
      <c r="X74" s="159" t="s">
        <v>268</v>
      </c>
      <c r="Y74" s="150"/>
      <c r="Z74" s="150"/>
      <c r="AA74" s="150"/>
      <c r="AB74" s="150"/>
      <c r="AC74" s="150"/>
      <c r="AD74" s="150"/>
      <c r="AE74" s="150"/>
      <c r="AF74" s="150"/>
      <c r="AG74" s="150" t="s">
        <v>597</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81">
        <v>56</v>
      </c>
      <c r="B75" s="182" t="s">
        <v>1479</v>
      </c>
      <c r="C75" s="188" t="s">
        <v>1480</v>
      </c>
      <c r="D75" s="183" t="s">
        <v>266</v>
      </c>
      <c r="E75" s="184">
        <v>2</v>
      </c>
      <c r="F75" s="185">
        <f t="shared" si="24"/>
        <v>0</v>
      </c>
      <c r="G75" s="185">
        <f t="shared" si="25"/>
        <v>0</v>
      </c>
      <c r="H75" s="186"/>
      <c r="I75" s="185">
        <f t="shared" si="26"/>
        <v>0</v>
      </c>
      <c r="J75" s="186"/>
      <c r="K75" s="185">
        <f t="shared" si="27"/>
        <v>0</v>
      </c>
      <c r="L75" s="185">
        <v>15</v>
      </c>
      <c r="M75" s="187">
        <f t="shared" si="28"/>
        <v>0</v>
      </c>
      <c r="N75" s="159">
        <v>0</v>
      </c>
      <c r="O75" s="159">
        <f t="shared" si="29"/>
        <v>0</v>
      </c>
      <c r="P75" s="159">
        <v>0</v>
      </c>
      <c r="Q75" s="159">
        <f t="shared" si="30"/>
        <v>0</v>
      </c>
      <c r="R75" s="159"/>
      <c r="S75" s="159" t="s">
        <v>267</v>
      </c>
      <c r="T75" s="159" t="s">
        <v>224</v>
      </c>
      <c r="U75" s="159">
        <v>0</v>
      </c>
      <c r="V75" s="159">
        <f t="shared" si="31"/>
        <v>0</v>
      </c>
      <c r="W75" s="159"/>
      <c r="X75" s="159" t="s">
        <v>268</v>
      </c>
      <c r="Y75" s="150"/>
      <c r="Z75" s="150"/>
      <c r="AA75" s="150"/>
      <c r="AB75" s="150"/>
      <c r="AC75" s="150"/>
      <c r="AD75" s="150"/>
      <c r="AE75" s="150"/>
      <c r="AF75" s="150"/>
      <c r="AG75" s="150" t="s">
        <v>597</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40.799999999999997" outlineLevel="1" x14ac:dyDescent="0.25">
      <c r="A76" s="181">
        <v>57</v>
      </c>
      <c r="B76" s="182" t="s">
        <v>1481</v>
      </c>
      <c r="C76" s="188" t="s">
        <v>1482</v>
      </c>
      <c r="D76" s="183" t="s">
        <v>266</v>
      </c>
      <c r="E76" s="184">
        <v>1</v>
      </c>
      <c r="F76" s="185">
        <f t="shared" si="24"/>
        <v>0</v>
      </c>
      <c r="G76" s="185">
        <f t="shared" si="25"/>
        <v>0</v>
      </c>
      <c r="H76" s="186"/>
      <c r="I76" s="185">
        <f t="shared" si="26"/>
        <v>0</v>
      </c>
      <c r="J76" s="186"/>
      <c r="K76" s="185">
        <f t="shared" si="27"/>
        <v>0</v>
      </c>
      <c r="L76" s="185">
        <v>15</v>
      </c>
      <c r="M76" s="187">
        <f t="shared" si="28"/>
        <v>0</v>
      </c>
      <c r="N76" s="159">
        <v>0</v>
      </c>
      <c r="O76" s="159">
        <f t="shared" si="29"/>
        <v>0</v>
      </c>
      <c r="P76" s="159">
        <v>0</v>
      </c>
      <c r="Q76" s="159">
        <f t="shared" si="30"/>
        <v>0</v>
      </c>
      <c r="R76" s="159"/>
      <c r="S76" s="159" t="s">
        <v>267</v>
      </c>
      <c r="T76" s="159" t="s">
        <v>224</v>
      </c>
      <c r="U76" s="159">
        <v>0</v>
      </c>
      <c r="V76" s="159">
        <f t="shared" si="31"/>
        <v>0</v>
      </c>
      <c r="W76" s="159"/>
      <c r="X76" s="159" t="s">
        <v>268</v>
      </c>
      <c r="Y76" s="150"/>
      <c r="Z76" s="150"/>
      <c r="AA76" s="150"/>
      <c r="AB76" s="150"/>
      <c r="AC76" s="150"/>
      <c r="AD76" s="150"/>
      <c r="AE76" s="150"/>
      <c r="AF76" s="150"/>
      <c r="AG76" s="150" t="s">
        <v>597</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81">
        <v>58</v>
      </c>
      <c r="B77" s="182" t="s">
        <v>1483</v>
      </c>
      <c r="C77" s="188" t="s">
        <v>1484</v>
      </c>
      <c r="D77" s="183" t="s">
        <v>266</v>
      </c>
      <c r="E77" s="184">
        <v>1</v>
      </c>
      <c r="F77" s="185">
        <f t="shared" si="24"/>
        <v>0</v>
      </c>
      <c r="G77" s="185">
        <f t="shared" si="25"/>
        <v>0</v>
      </c>
      <c r="H77" s="186"/>
      <c r="I77" s="185">
        <f t="shared" si="26"/>
        <v>0</v>
      </c>
      <c r="J77" s="186"/>
      <c r="K77" s="185">
        <f t="shared" si="27"/>
        <v>0</v>
      </c>
      <c r="L77" s="185">
        <v>15</v>
      </c>
      <c r="M77" s="187">
        <f t="shared" si="28"/>
        <v>0</v>
      </c>
      <c r="N77" s="159">
        <v>0</v>
      </c>
      <c r="O77" s="159">
        <f t="shared" si="29"/>
        <v>0</v>
      </c>
      <c r="P77" s="159">
        <v>0</v>
      </c>
      <c r="Q77" s="159">
        <f t="shared" si="30"/>
        <v>0</v>
      </c>
      <c r="R77" s="159"/>
      <c r="S77" s="159" t="s">
        <v>267</v>
      </c>
      <c r="T77" s="159" t="s">
        <v>224</v>
      </c>
      <c r="U77" s="159">
        <v>0</v>
      </c>
      <c r="V77" s="159">
        <f t="shared" si="31"/>
        <v>0</v>
      </c>
      <c r="W77" s="159"/>
      <c r="X77" s="159" t="s">
        <v>268</v>
      </c>
      <c r="Y77" s="150"/>
      <c r="Z77" s="150"/>
      <c r="AA77" s="150"/>
      <c r="AB77" s="150"/>
      <c r="AC77" s="150"/>
      <c r="AD77" s="150"/>
      <c r="AE77" s="150"/>
      <c r="AF77" s="150"/>
      <c r="AG77" s="150" t="s">
        <v>597</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81">
        <v>59</v>
      </c>
      <c r="B78" s="182" t="s">
        <v>1485</v>
      </c>
      <c r="C78" s="188" t="s">
        <v>1486</v>
      </c>
      <c r="D78" s="183" t="s">
        <v>266</v>
      </c>
      <c r="E78" s="184">
        <v>3</v>
      </c>
      <c r="F78" s="185">
        <f t="shared" si="24"/>
        <v>0</v>
      </c>
      <c r="G78" s="185">
        <f t="shared" si="25"/>
        <v>0</v>
      </c>
      <c r="H78" s="186"/>
      <c r="I78" s="185">
        <f t="shared" si="26"/>
        <v>0</v>
      </c>
      <c r="J78" s="186"/>
      <c r="K78" s="185">
        <f t="shared" si="27"/>
        <v>0</v>
      </c>
      <c r="L78" s="185">
        <v>15</v>
      </c>
      <c r="M78" s="187">
        <f t="shared" si="28"/>
        <v>0</v>
      </c>
      <c r="N78" s="159">
        <v>0</v>
      </c>
      <c r="O78" s="159">
        <f t="shared" si="29"/>
        <v>0</v>
      </c>
      <c r="P78" s="159">
        <v>0</v>
      </c>
      <c r="Q78" s="159">
        <f t="shared" si="30"/>
        <v>0</v>
      </c>
      <c r="R78" s="159"/>
      <c r="S78" s="159" t="s">
        <v>267</v>
      </c>
      <c r="T78" s="159" t="s">
        <v>224</v>
      </c>
      <c r="U78" s="159">
        <v>0</v>
      </c>
      <c r="V78" s="159">
        <f t="shared" si="31"/>
        <v>0</v>
      </c>
      <c r="W78" s="159"/>
      <c r="X78" s="159" t="s">
        <v>268</v>
      </c>
      <c r="Y78" s="150"/>
      <c r="Z78" s="150"/>
      <c r="AA78" s="150"/>
      <c r="AB78" s="150"/>
      <c r="AC78" s="150"/>
      <c r="AD78" s="150"/>
      <c r="AE78" s="150"/>
      <c r="AF78" s="150"/>
      <c r="AG78" s="150" t="s">
        <v>597</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81">
        <v>60</v>
      </c>
      <c r="B79" s="182" t="s">
        <v>1487</v>
      </c>
      <c r="C79" s="188" t="s">
        <v>1488</v>
      </c>
      <c r="D79" s="183" t="s">
        <v>266</v>
      </c>
      <c r="E79" s="184">
        <v>1</v>
      </c>
      <c r="F79" s="185">
        <f t="shared" si="24"/>
        <v>0</v>
      </c>
      <c r="G79" s="185">
        <f t="shared" si="25"/>
        <v>0</v>
      </c>
      <c r="H79" s="186"/>
      <c r="I79" s="185">
        <f t="shared" si="26"/>
        <v>0</v>
      </c>
      <c r="J79" s="186"/>
      <c r="K79" s="185">
        <f t="shared" si="27"/>
        <v>0</v>
      </c>
      <c r="L79" s="185">
        <v>15</v>
      </c>
      <c r="M79" s="187">
        <f t="shared" si="28"/>
        <v>0</v>
      </c>
      <c r="N79" s="159">
        <v>0</v>
      </c>
      <c r="O79" s="159">
        <f t="shared" si="29"/>
        <v>0</v>
      </c>
      <c r="P79" s="159">
        <v>0</v>
      </c>
      <c r="Q79" s="159">
        <f t="shared" si="30"/>
        <v>0</v>
      </c>
      <c r="R79" s="159"/>
      <c r="S79" s="159" t="s">
        <v>267</v>
      </c>
      <c r="T79" s="159" t="s">
        <v>224</v>
      </c>
      <c r="U79" s="159">
        <v>0</v>
      </c>
      <c r="V79" s="159">
        <f t="shared" si="31"/>
        <v>0</v>
      </c>
      <c r="W79" s="159"/>
      <c r="X79" s="159" t="s">
        <v>268</v>
      </c>
      <c r="Y79" s="150"/>
      <c r="Z79" s="150"/>
      <c r="AA79" s="150"/>
      <c r="AB79" s="150"/>
      <c r="AC79" s="150"/>
      <c r="AD79" s="150"/>
      <c r="AE79" s="150"/>
      <c r="AF79" s="150"/>
      <c r="AG79" s="150" t="s">
        <v>597</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81">
        <v>61</v>
      </c>
      <c r="B80" s="182" t="s">
        <v>1489</v>
      </c>
      <c r="C80" s="188" t="s">
        <v>1490</v>
      </c>
      <c r="D80" s="183" t="s">
        <v>266</v>
      </c>
      <c r="E80" s="184">
        <v>1</v>
      </c>
      <c r="F80" s="185">
        <f t="shared" si="24"/>
        <v>0</v>
      </c>
      <c r="G80" s="185">
        <f t="shared" si="25"/>
        <v>0</v>
      </c>
      <c r="H80" s="186"/>
      <c r="I80" s="185">
        <f t="shared" si="26"/>
        <v>0</v>
      </c>
      <c r="J80" s="186"/>
      <c r="K80" s="185">
        <f t="shared" si="27"/>
        <v>0</v>
      </c>
      <c r="L80" s="185">
        <v>15</v>
      </c>
      <c r="M80" s="187">
        <f t="shared" si="28"/>
        <v>0</v>
      </c>
      <c r="N80" s="159">
        <v>0</v>
      </c>
      <c r="O80" s="159">
        <f t="shared" si="29"/>
        <v>0</v>
      </c>
      <c r="P80" s="159">
        <v>0</v>
      </c>
      <c r="Q80" s="159">
        <f t="shared" si="30"/>
        <v>0</v>
      </c>
      <c r="R80" s="159"/>
      <c r="S80" s="159" t="s">
        <v>267</v>
      </c>
      <c r="T80" s="159" t="s">
        <v>224</v>
      </c>
      <c r="U80" s="159">
        <v>0</v>
      </c>
      <c r="V80" s="159">
        <f t="shared" si="31"/>
        <v>0</v>
      </c>
      <c r="W80" s="159"/>
      <c r="X80" s="159" t="s">
        <v>268</v>
      </c>
      <c r="Y80" s="150"/>
      <c r="Z80" s="150"/>
      <c r="AA80" s="150"/>
      <c r="AB80" s="150"/>
      <c r="AC80" s="150"/>
      <c r="AD80" s="150"/>
      <c r="AE80" s="150"/>
      <c r="AF80" s="150"/>
      <c r="AG80" s="150" t="s">
        <v>597</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x14ac:dyDescent="0.25">
      <c r="A81" s="161" t="s">
        <v>218</v>
      </c>
      <c r="B81" s="162" t="s">
        <v>183</v>
      </c>
      <c r="C81" s="176" t="s">
        <v>184</v>
      </c>
      <c r="D81" s="163"/>
      <c r="E81" s="164"/>
      <c r="F81" s="165"/>
      <c r="G81" s="165">
        <f>SUMIF(AG82:AG90,"&lt;&gt;NOR",G82:G90)</f>
        <v>0</v>
      </c>
      <c r="H81" s="165"/>
      <c r="I81" s="165">
        <f>SUM(I82:I90)</f>
        <v>0</v>
      </c>
      <c r="J81" s="165"/>
      <c r="K81" s="165">
        <f>SUM(K82:K90)</f>
        <v>0</v>
      </c>
      <c r="L81" s="165"/>
      <c r="M81" s="166">
        <f>SUM(M82:M90)</f>
        <v>0</v>
      </c>
      <c r="N81" s="160"/>
      <c r="O81" s="160">
        <f>SUM(O82:O90)</f>
        <v>0</v>
      </c>
      <c r="P81" s="160"/>
      <c r="Q81" s="160">
        <f>SUM(Q82:Q90)</f>
        <v>0</v>
      </c>
      <c r="R81" s="160"/>
      <c r="S81" s="160"/>
      <c r="T81" s="160"/>
      <c r="U81" s="160"/>
      <c r="V81" s="160">
        <f>SUM(V82:V90)</f>
        <v>0</v>
      </c>
      <c r="W81" s="160"/>
      <c r="X81" s="160"/>
      <c r="AG81" t="s">
        <v>219</v>
      </c>
    </row>
    <row r="82" spans="1:60" outlineLevel="1" x14ac:dyDescent="0.25">
      <c r="A82" s="181">
        <v>62</v>
      </c>
      <c r="B82" s="182" t="s">
        <v>1491</v>
      </c>
      <c r="C82" s="188" t="s">
        <v>1492</v>
      </c>
      <c r="D82" s="183" t="s">
        <v>266</v>
      </c>
      <c r="E82" s="184">
        <v>1</v>
      </c>
      <c r="F82" s="185">
        <f t="shared" ref="F82:F90" si="32">H82+J82</f>
        <v>0</v>
      </c>
      <c r="G82" s="185">
        <f t="shared" ref="G82:G90" si="33">ROUND(E82*F82,2)</f>
        <v>0</v>
      </c>
      <c r="H82" s="186"/>
      <c r="I82" s="185">
        <f t="shared" ref="I82:I90" si="34">ROUND(E82*H82,2)</f>
        <v>0</v>
      </c>
      <c r="J82" s="186"/>
      <c r="K82" s="185">
        <f t="shared" ref="K82:K90" si="35">ROUND(E82*J82,2)</f>
        <v>0</v>
      </c>
      <c r="L82" s="185">
        <v>15</v>
      </c>
      <c r="M82" s="187">
        <f t="shared" ref="M82:M90" si="36">G82*(1+L82/100)</f>
        <v>0</v>
      </c>
      <c r="N82" s="159">
        <v>0</v>
      </c>
      <c r="O82" s="159">
        <f t="shared" ref="O82:O90" si="37">ROUND(E82*N82,2)</f>
        <v>0</v>
      </c>
      <c r="P82" s="159">
        <v>0</v>
      </c>
      <c r="Q82" s="159">
        <f t="shared" ref="Q82:Q90" si="38">ROUND(E82*P82,2)</f>
        <v>0</v>
      </c>
      <c r="R82" s="159"/>
      <c r="S82" s="159" t="s">
        <v>267</v>
      </c>
      <c r="T82" s="159" t="s">
        <v>224</v>
      </c>
      <c r="U82" s="159">
        <v>0</v>
      </c>
      <c r="V82" s="159">
        <f t="shared" ref="V82:V90" si="39">ROUND(E82*U82,2)</f>
        <v>0</v>
      </c>
      <c r="W82" s="159"/>
      <c r="X82" s="159" t="s">
        <v>268</v>
      </c>
      <c r="Y82" s="150"/>
      <c r="Z82" s="150"/>
      <c r="AA82" s="150"/>
      <c r="AB82" s="150"/>
      <c r="AC82" s="150"/>
      <c r="AD82" s="150"/>
      <c r="AE82" s="150"/>
      <c r="AF82" s="150"/>
      <c r="AG82" s="150" t="s">
        <v>597</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81">
        <v>63</v>
      </c>
      <c r="B83" s="182" t="s">
        <v>1493</v>
      </c>
      <c r="C83" s="188" t="s">
        <v>1494</v>
      </c>
      <c r="D83" s="183" t="s">
        <v>266</v>
      </c>
      <c r="E83" s="184">
        <v>2</v>
      </c>
      <c r="F83" s="185">
        <f t="shared" si="32"/>
        <v>0</v>
      </c>
      <c r="G83" s="185">
        <f t="shared" si="33"/>
        <v>0</v>
      </c>
      <c r="H83" s="186"/>
      <c r="I83" s="185">
        <f t="shared" si="34"/>
        <v>0</v>
      </c>
      <c r="J83" s="186"/>
      <c r="K83" s="185">
        <f t="shared" si="35"/>
        <v>0</v>
      </c>
      <c r="L83" s="185">
        <v>15</v>
      </c>
      <c r="M83" s="187">
        <f t="shared" si="36"/>
        <v>0</v>
      </c>
      <c r="N83" s="159">
        <v>0</v>
      </c>
      <c r="O83" s="159">
        <f t="shared" si="37"/>
        <v>0</v>
      </c>
      <c r="P83" s="159">
        <v>0</v>
      </c>
      <c r="Q83" s="159">
        <f t="shared" si="38"/>
        <v>0</v>
      </c>
      <c r="R83" s="159"/>
      <c r="S83" s="159" t="s">
        <v>267</v>
      </c>
      <c r="T83" s="159" t="s">
        <v>224</v>
      </c>
      <c r="U83" s="159">
        <v>0</v>
      </c>
      <c r="V83" s="159">
        <f t="shared" si="39"/>
        <v>0</v>
      </c>
      <c r="W83" s="159"/>
      <c r="X83" s="159" t="s">
        <v>268</v>
      </c>
      <c r="Y83" s="150"/>
      <c r="Z83" s="150"/>
      <c r="AA83" s="150"/>
      <c r="AB83" s="150"/>
      <c r="AC83" s="150"/>
      <c r="AD83" s="150"/>
      <c r="AE83" s="150"/>
      <c r="AF83" s="150"/>
      <c r="AG83" s="150" t="s">
        <v>597</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0.399999999999999" outlineLevel="1" x14ac:dyDescent="0.25">
      <c r="A84" s="181">
        <v>64</v>
      </c>
      <c r="B84" s="182" t="s">
        <v>1495</v>
      </c>
      <c r="C84" s="188" t="s">
        <v>1496</v>
      </c>
      <c r="D84" s="183" t="s">
        <v>331</v>
      </c>
      <c r="E84" s="184">
        <v>0.2</v>
      </c>
      <c r="F84" s="185">
        <f t="shared" si="32"/>
        <v>0</v>
      </c>
      <c r="G84" s="185">
        <f t="shared" si="33"/>
        <v>0</v>
      </c>
      <c r="H84" s="186"/>
      <c r="I84" s="185">
        <f t="shared" si="34"/>
        <v>0</v>
      </c>
      <c r="J84" s="186"/>
      <c r="K84" s="185">
        <f t="shared" si="35"/>
        <v>0</v>
      </c>
      <c r="L84" s="185">
        <v>15</v>
      </c>
      <c r="M84" s="187">
        <f t="shared" si="36"/>
        <v>0</v>
      </c>
      <c r="N84" s="159">
        <v>0</v>
      </c>
      <c r="O84" s="159">
        <f t="shared" si="37"/>
        <v>0</v>
      </c>
      <c r="P84" s="159">
        <v>0</v>
      </c>
      <c r="Q84" s="159">
        <f t="shared" si="38"/>
        <v>0</v>
      </c>
      <c r="R84" s="159"/>
      <c r="S84" s="159" t="s">
        <v>267</v>
      </c>
      <c r="T84" s="159" t="s">
        <v>224</v>
      </c>
      <c r="U84" s="159">
        <v>0</v>
      </c>
      <c r="V84" s="159">
        <f t="shared" si="39"/>
        <v>0</v>
      </c>
      <c r="W84" s="159"/>
      <c r="X84" s="159" t="s">
        <v>268</v>
      </c>
      <c r="Y84" s="150"/>
      <c r="Z84" s="150"/>
      <c r="AA84" s="150"/>
      <c r="AB84" s="150"/>
      <c r="AC84" s="150"/>
      <c r="AD84" s="150"/>
      <c r="AE84" s="150"/>
      <c r="AF84" s="150"/>
      <c r="AG84" s="150" t="s">
        <v>597</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40.799999999999997" outlineLevel="1" x14ac:dyDescent="0.25">
      <c r="A85" s="181">
        <v>65</v>
      </c>
      <c r="B85" s="182" t="s">
        <v>1497</v>
      </c>
      <c r="C85" s="188" t="s">
        <v>1498</v>
      </c>
      <c r="D85" s="183" t="s">
        <v>266</v>
      </c>
      <c r="E85" s="184">
        <v>1</v>
      </c>
      <c r="F85" s="185">
        <f t="shared" si="32"/>
        <v>0</v>
      </c>
      <c r="G85" s="185">
        <f t="shared" si="33"/>
        <v>0</v>
      </c>
      <c r="H85" s="186"/>
      <c r="I85" s="185">
        <f t="shared" si="34"/>
        <v>0</v>
      </c>
      <c r="J85" s="186"/>
      <c r="K85" s="185">
        <f t="shared" si="35"/>
        <v>0</v>
      </c>
      <c r="L85" s="185">
        <v>15</v>
      </c>
      <c r="M85" s="187">
        <f t="shared" si="36"/>
        <v>0</v>
      </c>
      <c r="N85" s="159">
        <v>0</v>
      </c>
      <c r="O85" s="159">
        <f t="shared" si="37"/>
        <v>0</v>
      </c>
      <c r="P85" s="159">
        <v>0</v>
      </c>
      <c r="Q85" s="159">
        <f t="shared" si="38"/>
        <v>0</v>
      </c>
      <c r="R85" s="159"/>
      <c r="S85" s="159" t="s">
        <v>267</v>
      </c>
      <c r="T85" s="159" t="s">
        <v>224</v>
      </c>
      <c r="U85" s="159">
        <v>0</v>
      </c>
      <c r="V85" s="159">
        <f t="shared" si="39"/>
        <v>0</v>
      </c>
      <c r="W85" s="159"/>
      <c r="X85" s="159" t="s">
        <v>268</v>
      </c>
      <c r="Y85" s="150"/>
      <c r="Z85" s="150"/>
      <c r="AA85" s="150"/>
      <c r="AB85" s="150"/>
      <c r="AC85" s="150"/>
      <c r="AD85" s="150"/>
      <c r="AE85" s="150"/>
      <c r="AF85" s="150"/>
      <c r="AG85" s="150" t="s">
        <v>597</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1">
        <v>66</v>
      </c>
      <c r="B86" s="182" t="s">
        <v>1499</v>
      </c>
      <c r="C86" s="188" t="s">
        <v>1500</v>
      </c>
      <c r="D86" s="183" t="s">
        <v>266</v>
      </c>
      <c r="E86" s="184">
        <v>1</v>
      </c>
      <c r="F86" s="185">
        <f t="shared" si="32"/>
        <v>0</v>
      </c>
      <c r="G86" s="185">
        <f t="shared" si="33"/>
        <v>0</v>
      </c>
      <c r="H86" s="186"/>
      <c r="I86" s="185">
        <f t="shared" si="34"/>
        <v>0</v>
      </c>
      <c r="J86" s="186"/>
      <c r="K86" s="185">
        <f t="shared" si="35"/>
        <v>0</v>
      </c>
      <c r="L86" s="185">
        <v>15</v>
      </c>
      <c r="M86" s="187">
        <f t="shared" si="36"/>
        <v>0</v>
      </c>
      <c r="N86" s="159">
        <v>0</v>
      </c>
      <c r="O86" s="159">
        <f t="shared" si="37"/>
        <v>0</v>
      </c>
      <c r="P86" s="159">
        <v>0</v>
      </c>
      <c r="Q86" s="159">
        <f t="shared" si="38"/>
        <v>0</v>
      </c>
      <c r="R86" s="159"/>
      <c r="S86" s="159" t="s">
        <v>267</v>
      </c>
      <c r="T86" s="159" t="s">
        <v>224</v>
      </c>
      <c r="U86" s="159">
        <v>0</v>
      </c>
      <c r="V86" s="159">
        <f t="shared" si="39"/>
        <v>0</v>
      </c>
      <c r="W86" s="159"/>
      <c r="X86" s="159" t="s">
        <v>268</v>
      </c>
      <c r="Y86" s="150"/>
      <c r="Z86" s="150"/>
      <c r="AA86" s="150"/>
      <c r="AB86" s="150"/>
      <c r="AC86" s="150"/>
      <c r="AD86" s="150"/>
      <c r="AE86" s="150"/>
      <c r="AF86" s="150"/>
      <c r="AG86" s="150" t="s">
        <v>597</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20.399999999999999" outlineLevel="1" x14ac:dyDescent="0.25">
      <c r="A87" s="181">
        <v>67</v>
      </c>
      <c r="B87" s="182" t="s">
        <v>1501</v>
      </c>
      <c r="C87" s="188" t="s">
        <v>1502</v>
      </c>
      <c r="D87" s="183" t="s">
        <v>318</v>
      </c>
      <c r="E87" s="184">
        <v>0.2</v>
      </c>
      <c r="F87" s="185">
        <f t="shared" si="32"/>
        <v>0</v>
      </c>
      <c r="G87" s="185">
        <f t="shared" si="33"/>
        <v>0</v>
      </c>
      <c r="H87" s="186"/>
      <c r="I87" s="185">
        <f t="shared" si="34"/>
        <v>0</v>
      </c>
      <c r="J87" s="186"/>
      <c r="K87" s="185">
        <f t="shared" si="35"/>
        <v>0</v>
      </c>
      <c r="L87" s="185">
        <v>15</v>
      </c>
      <c r="M87" s="187">
        <f t="shared" si="36"/>
        <v>0</v>
      </c>
      <c r="N87" s="159">
        <v>0</v>
      </c>
      <c r="O87" s="159">
        <f t="shared" si="37"/>
        <v>0</v>
      </c>
      <c r="P87" s="159">
        <v>0</v>
      </c>
      <c r="Q87" s="159">
        <f t="shared" si="38"/>
        <v>0</v>
      </c>
      <c r="R87" s="159"/>
      <c r="S87" s="159" t="s">
        <v>267</v>
      </c>
      <c r="T87" s="159" t="s">
        <v>224</v>
      </c>
      <c r="U87" s="159">
        <v>0</v>
      </c>
      <c r="V87" s="159">
        <f t="shared" si="39"/>
        <v>0</v>
      </c>
      <c r="W87" s="159"/>
      <c r="X87" s="159" t="s">
        <v>268</v>
      </c>
      <c r="Y87" s="150"/>
      <c r="Z87" s="150"/>
      <c r="AA87" s="150"/>
      <c r="AB87" s="150"/>
      <c r="AC87" s="150"/>
      <c r="AD87" s="150"/>
      <c r="AE87" s="150"/>
      <c r="AF87" s="150"/>
      <c r="AG87" s="150" t="s">
        <v>597</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81">
        <v>68</v>
      </c>
      <c r="B88" s="182" t="s">
        <v>1503</v>
      </c>
      <c r="C88" s="188" t="s">
        <v>1504</v>
      </c>
      <c r="D88" s="183" t="s">
        <v>266</v>
      </c>
      <c r="E88" s="184">
        <v>4</v>
      </c>
      <c r="F88" s="185">
        <f t="shared" si="32"/>
        <v>0</v>
      </c>
      <c r="G88" s="185">
        <f t="shared" si="33"/>
        <v>0</v>
      </c>
      <c r="H88" s="186"/>
      <c r="I88" s="185">
        <f t="shared" si="34"/>
        <v>0</v>
      </c>
      <c r="J88" s="186"/>
      <c r="K88" s="185">
        <f t="shared" si="35"/>
        <v>0</v>
      </c>
      <c r="L88" s="185">
        <v>15</v>
      </c>
      <c r="M88" s="187">
        <f t="shared" si="36"/>
        <v>0</v>
      </c>
      <c r="N88" s="159">
        <v>0</v>
      </c>
      <c r="O88" s="159">
        <f t="shared" si="37"/>
        <v>0</v>
      </c>
      <c r="P88" s="159">
        <v>0</v>
      </c>
      <c r="Q88" s="159">
        <f t="shared" si="38"/>
        <v>0</v>
      </c>
      <c r="R88" s="159"/>
      <c r="S88" s="159" t="s">
        <v>267</v>
      </c>
      <c r="T88" s="159" t="s">
        <v>224</v>
      </c>
      <c r="U88" s="159">
        <v>0</v>
      </c>
      <c r="V88" s="159">
        <f t="shared" si="39"/>
        <v>0</v>
      </c>
      <c r="W88" s="159"/>
      <c r="X88" s="159" t="s">
        <v>268</v>
      </c>
      <c r="Y88" s="150"/>
      <c r="Z88" s="150"/>
      <c r="AA88" s="150"/>
      <c r="AB88" s="150"/>
      <c r="AC88" s="150"/>
      <c r="AD88" s="150"/>
      <c r="AE88" s="150"/>
      <c r="AF88" s="150"/>
      <c r="AG88" s="150" t="s">
        <v>597</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81">
        <v>69</v>
      </c>
      <c r="B89" s="182" t="s">
        <v>1505</v>
      </c>
      <c r="C89" s="188" t="s">
        <v>1506</v>
      </c>
      <c r="D89" s="183" t="s">
        <v>266</v>
      </c>
      <c r="E89" s="184">
        <v>1</v>
      </c>
      <c r="F89" s="185">
        <f t="shared" si="32"/>
        <v>0</v>
      </c>
      <c r="G89" s="185">
        <f t="shared" si="33"/>
        <v>0</v>
      </c>
      <c r="H89" s="186"/>
      <c r="I89" s="185">
        <f t="shared" si="34"/>
        <v>0</v>
      </c>
      <c r="J89" s="186"/>
      <c r="K89" s="185">
        <f t="shared" si="35"/>
        <v>0</v>
      </c>
      <c r="L89" s="185">
        <v>15</v>
      </c>
      <c r="M89" s="187">
        <f t="shared" si="36"/>
        <v>0</v>
      </c>
      <c r="N89" s="159">
        <v>0</v>
      </c>
      <c r="O89" s="159">
        <f t="shared" si="37"/>
        <v>0</v>
      </c>
      <c r="P89" s="159">
        <v>0</v>
      </c>
      <c r="Q89" s="159">
        <f t="shared" si="38"/>
        <v>0</v>
      </c>
      <c r="R89" s="159"/>
      <c r="S89" s="159" t="s">
        <v>267</v>
      </c>
      <c r="T89" s="159" t="s">
        <v>224</v>
      </c>
      <c r="U89" s="159">
        <v>0</v>
      </c>
      <c r="V89" s="159">
        <f t="shared" si="39"/>
        <v>0</v>
      </c>
      <c r="W89" s="159"/>
      <c r="X89" s="159" t="s">
        <v>268</v>
      </c>
      <c r="Y89" s="150"/>
      <c r="Z89" s="150"/>
      <c r="AA89" s="150"/>
      <c r="AB89" s="150"/>
      <c r="AC89" s="150"/>
      <c r="AD89" s="150"/>
      <c r="AE89" s="150"/>
      <c r="AF89" s="150"/>
      <c r="AG89" s="150" t="s">
        <v>597</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67">
        <v>70</v>
      </c>
      <c r="B90" s="168" t="s">
        <v>1507</v>
      </c>
      <c r="C90" s="177" t="s">
        <v>1508</v>
      </c>
      <c r="D90" s="169" t="s">
        <v>266</v>
      </c>
      <c r="E90" s="170">
        <v>1</v>
      </c>
      <c r="F90" s="171">
        <f t="shared" si="32"/>
        <v>0</v>
      </c>
      <c r="G90" s="171">
        <f t="shared" si="33"/>
        <v>0</v>
      </c>
      <c r="H90" s="172"/>
      <c r="I90" s="171">
        <f t="shared" si="34"/>
        <v>0</v>
      </c>
      <c r="J90" s="172"/>
      <c r="K90" s="171">
        <f t="shared" si="35"/>
        <v>0</v>
      </c>
      <c r="L90" s="171">
        <v>15</v>
      </c>
      <c r="M90" s="173">
        <f t="shared" si="36"/>
        <v>0</v>
      </c>
      <c r="N90" s="159">
        <v>0</v>
      </c>
      <c r="O90" s="159">
        <f t="shared" si="37"/>
        <v>0</v>
      </c>
      <c r="P90" s="159">
        <v>0</v>
      </c>
      <c r="Q90" s="159">
        <f t="shared" si="38"/>
        <v>0</v>
      </c>
      <c r="R90" s="159"/>
      <c r="S90" s="159" t="s">
        <v>223</v>
      </c>
      <c r="T90" s="159" t="s">
        <v>224</v>
      </c>
      <c r="U90" s="159">
        <v>0</v>
      </c>
      <c r="V90" s="159">
        <f t="shared" si="39"/>
        <v>0</v>
      </c>
      <c r="W90" s="159"/>
      <c r="X90" s="159" t="s">
        <v>791</v>
      </c>
      <c r="Y90" s="150"/>
      <c r="Z90" s="150"/>
      <c r="AA90" s="150"/>
      <c r="AB90" s="150"/>
      <c r="AC90" s="150"/>
      <c r="AD90" s="150"/>
      <c r="AE90" s="150"/>
      <c r="AF90" s="150"/>
      <c r="AG90" s="150" t="s">
        <v>792</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x14ac:dyDescent="0.25">
      <c r="A91" s="3"/>
      <c r="B91" s="4"/>
      <c r="C91" s="178"/>
      <c r="D91" s="6"/>
      <c r="E91" s="3"/>
      <c r="F91" s="3"/>
      <c r="G91" s="3"/>
      <c r="H91" s="3"/>
      <c r="I91" s="3"/>
      <c r="J91" s="3"/>
      <c r="K91" s="3"/>
      <c r="L91" s="3"/>
      <c r="M91" s="3"/>
      <c r="N91" s="3"/>
      <c r="O91" s="3"/>
      <c r="P91" s="3"/>
      <c r="Q91" s="3"/>
      <c r="R91" s="3"/>
      <c r="S91" s="3"/>
      <c r="T91" s="3"/>
      <c r="U91" s="3"/>
      <c r="V91" s="3"/>
      <c r="W91" s="3"/>
      <c r="X91" s="3"/>
      <c r="AE91">
        <v>15</v>
      </c>
      <c r="AF91">
        <v>21</v>
      </c>
      <c r="AG91" t="s">
        <v>205</v>
      </c>
    </row>
    <row r="92" spans="1:60" x14ac:dyDescent="0.25">
      <c r="A92" s="153"/>
      <c r="B92" s="154" t="s">
        <v>31</v>
      </c>
      <c r="C92" s="179"/>
      <c r="D92" s="155"/>
      <c r="E92" s="156"/>
      <c r="F92" s="156"/>
      <c r="G92" s="175">
        <f>G8+G13+G33+G47+G53+G60+G65+G81</f>
        <v>0</v>
      </c>
      <c r="H92" s="3"/>
      <c r="I92" s="3"/>
      <c r="J92" s="3"/>
      <c r="K92" s="3"/>
      <c r="L92" s="3"/>
      <c r="M92" s="3"/>
      <c r="N92" s="3"/>
      <c r="O92" s="3"/>
      <c r="P92" s="3"/>
      <c r="Q92" s="3"/>
      <c r="R92" s="3"/>
      <c r="S92" s="3"/>
      <c r="T92" s="3"/>
      <c r="U92" s="3"/>
      <c r="V92" s="3"/>
      <c r="W92" s="3"/>
      <c r="X92" s="3"/>
      <c r="AE92">
        <f>SUMIF(L7:L90,AE91,G7:G90)</f>
        <v>0</v>
      </c>
      <c r="AF92">
        <f>SUMIF(L7:L90,AF91,G7:G90)</f>
        <v>0</v>
      </c>
      <c r="AG92" t="s">
        <v>260</v>
      </c>
    </row>
    <row r="93" spans="1:60" x14ac:dyDescent="0.25">
      <c r="A93" s="3"/>
      <c r="B93" s="4"/>
      <c r="C93" s="178"/>
      <c r="D93" s="6"/>
      <c r="E93" s="3"/>
      <c r="F93" s="3"/>
      <c r="G93" s="3"/>
      <c r="H93" s="3"/>
      <c r="I93" s="3"/>
      <c r="J93" s="3"/>
      <c r="K93" s="3"/>
      <c r="L93" s="3"/>
      <c r="M93" s="3"/>
      <c r="N93" s="3"/>
      <c r="O93" s="3"/>
      <c r="P93" s="3"/>
      <c r="Q93" s="3"/>
      <c r="R93" s="3"/>
      <c r="S93" s="3"/>
      <c r="T93" s="3"/>
      <c r="U93" s="3"/>
      <c r="V93" s="3"/>
      <c r="W93" s="3"/>
      <c r="X93" s="3"/>
    </row>
    <row r="94" spans="1:60" x14ac:dyDescent="0.25">
      <c r="A94" s="3"/>
      <c r="B94" s="4"/>
      <c r="C94" s="178"/>
      <c r="D94" s="6"/>
      <c r="E94" s="3"/>
      <c r="F94" s="3"/>
      <c r="G94" s="3"/>
      <c r="H94" s="3"/>
      <c r="I94" s="3"/>
      <c r="J94" s="3"/>
      <c r="K94" s="3"/>
      <c r="L94" s="3"/>
      <c r="M94" s="3"/>
      <c r="N94" s="3"/>
      <c r="O94" s="3"/>
      <c r="P94" s="3"/>
      <c r="Q94" s="3"/>
      <c r="R94" s="3"/>
      <c r="S94" s="3"/>
      <c r="T94" s="3"/>
      <c r="U94" s="3"/>
      <c r="V94" s="3"/>
      <c r="W94" s="3"/>
      <c r="X94" s="3"/>
    </row>
    <row r="95" spans="1:60" x14ac:dyDescent="0.25">
      <c r="A95" s="285" t="s">
        <v>261</v>
      </c>
      <c r="B95" s="285"/>
      <c r="C95" s="286"/>
      <c r="D95" s="6"/>
      <c r="E95" s="3"/>
      <c r="F95" s="3"/>
      <c r="G95" s="3"/>
      <c r="H95" s="3"/>
      <c r="I95" s="3"/>
      <c r="J95" s="3"/>
      <c r="K95" s="3"/>
      <c r="L95" s="3"/>
      <c r="M95" s="3"/>
      <c r="N95" s="3"/>
      <c r="O95" s="3"/>
      <c r="P95" s="3"/>
      <c r="Q95" s="3"/>
      <c r="R95" s="3"/>
      <c r="S95" s="3"/>
      <c r="T95" s="3"/>
      <c r="U95" s="3"/>
      <c r="V95" s="3"/>
      <c r="W95" s="3"/>
      <c r="X95" s="3"/>
    </row>
    <row r="96" spans="1:60" x14ac:dyDescent="0.25">
      <c r="A96" s="289"/>
      <c r="B96" s="290"/>
      <c r="C96" s="291"/>
      <c r="D96" s="290"/>
      <c r="E96" s="290"/>
      <c r="F96" s="290"/>
      <c r="G96" s="292"/>
      <c r="H96" s="3"/>
      <c r="I96" s="3"/>
      <c r="J96" s="3"/>
      <c r="K96" s="3"/>
      <c r="L96" s="3"/>
      <c r="M96" s="3"/>
      <c r="N96" s="3"/>
      <c r="O96" s="3"/>
      <c r="P96" s="3"/>
      <c r="Q96" s="3"/>
      <c r="R96" s="3"/>
      <c r="S96" s="3"/>
      <c r="T96" s="3"/>
      <c r="U96" s="3"/>
      <c r="V96" s="3"/>
      <c r="W96" s="3"/>
      <c r="X96" s="3"/>
      <c r="AG96" t="s">
        <v>262</v>
      </c>
    </row>
    <row r="97" spans="1:33" x14ac:dyDescent="0.25">
      <c r="A97" s="293"/>
      <c r="B97" s="294"/>
      <c r="C97" s="295"/>
      <c r="D97" s="294"/>
      <c r="E97" s="294"/>
      <c r="F97" s="294"/>
      <c r="G97" s="296"/>
      <c r="H97" s="3"/>
      <c r="I97" s="3"/>
      <c r="J97" s="3"/>
      <c r="K97" s="3"/>
      <c r="L97" s="3"/>
      <c r="M97" s="3"/>
      <c r="N97" s="3"/>
      <c r="O97" s="3"/>
      <c r="P97" s="3"/>
      <c r="Q97" s="3"/>
      <c r="R97" s="3"/>
      <c r="S97" s="3"/>
      <c r="T97" s="3"/>
      <c r="U97" s="3"/>
      <c r="V97" s="3"/>
      <c r="W97" s="3"/>
      <c r="X97" s="3"/>
    </row>
    <row r="98" spans="1:33" x14ac:dyDescent="0.25">
      <c r="A98" s="293"/>
      <c r="B98" s="294"/>
      <c r="C98" s="295"/>
      <c r="D98" s="294"/>
      <c r="E98" s="294"/>
      <c r="F98" s="294"/>
      <c r="G98" s="296"/>
      <c r="H98" s="3"/>
      <c r="I98" s="3"/>
      <c r="J98" s="3"/>
      <c r="K98" s="3"/>
      <c r="L98" s="3"/>
      <c r="M98" s="3"/>
      <c r="N98" s="3"/>
      <c r="O98" s="3"/>
      <c r="P98" s="3"/>
      <c r="Q98" s="3"/>
      <c r="R98" s="3"/>
      <c r="S98" s="3"/>
      <c r="T98" s="3"/>
      <c r="U98" s="3"/>
      <c r="V98" s="3"/>
      <c r="W98" s="3"/>
      <c r="X98" s="3"/>
    </row>
    <row r="99" spans="1:33" x14ac:dyDescent="0.25">
      <c r="A99" s="293"/>
      <c r="B99" s="294"/>
      <c r="C99" s="295"/>
      <c r="D99" s="294"/>
      <c r="E99" s="294"/>
      <c r="F99" s="294"/>
      <c r="G99" s="296"/>
      <c r="H99" s="3"/>
      <c r="I99" s="3"/>
      <c r="J99" s="3"/>
      <c r="K99" s="3"/>
      <c r="L99" s="3"/>
      <c r="M99" s="3"/>
      <c r="N99" s="3"/>
      <c r="O99" s="3"/>
      <c r="P99" s="3"/>
      <c r="Q99" s="3"/>
      <c r="R99" s="3"/>
      <c r="S99" s="3"/>
      <c r="T99" s="3"/>
      <c r="U99" s="3"/>
      <c r="V99" s="3"/>
      <c r="W99" s="3"/>
      <c r="X99" s="3"/>
    </row>
    <row r="100" spans="1:33" x14ac:dyDescent="0.25">
      <c r="A100" s="297"/>
      <c r="B100" s="298"/>
      <c r="C100" s="299"/>
      <c r="D100" s="298"/>
      <c r="E100" s="298"/>
      <c r="F100" s="298"/>
      <c r="G100" s="300"/>
      <c r="H100" s="3"/>
      <c r="I100" s="3"/>
      <c r="J100" s="3"/>
      <c r="K100" s="3"/>
      <c r="L100" s="3"/>
      <c r="M100" s="3"/>
      <c r="N100" s="3"/>
      <c r="O100" s="3"/>
      <c r="P100" s="3"/>
      <c r="Q100" s="3"/>
      <c r="R100" s="3"/>
      <c r="S100" s="3"/>
      <c r="T100" s="3"/>
      <c r="U100" s="3"/>
      <c r="V100" s="3"/>
      <c r="W100" s="3"/>
      <c r="X100" s="3"/>
    </row>
    <row r="101" spans="1:33" x14ac:dyDescent="0.25">
      <c r="A101" s="3"/>
      <c r="B101" s="4"/>
      <c r="C101" s="178"/>
      <c r="D101" s="6"/>
      <c r="E101" s="3"/>
      <c r="F101" s="3"/>
      <c r="G101" s="3"/>
      <c r="H101" s="3"/>
      <c r="I101" s="3"/>
      <c r="J101" s="3"/>
      <c r="K101" s="3"/>
      <c r="L101" s="3"/>
      <c r="M101" s="3"/>
      <c r="N101" s="3"/>
      <c r="O101" s="3"/>
      <c r="P101" s="3"/>
      <c r="Q101" s="3"/>
      <c r="R101" s="3"/>
      <c r="S101" s="3"/>
      <c r="T101" s="3"/>
      <c r="U101" s="3"/>
      <c r="V101" s="3"/>
      <c r="W101" s="3"/>
      <c r="X101" s="3"/>
    </row>
    <row r="102" spans="1:33" x14ac:dyDescent="0.25">
      <c r="C102" s="180"/>
      <c r="D102" s="10"/>
      <c r="AG102" t="s">
        <v>263</v>
      </c>
    </row>
    <row r="103" spans="1:33" x14ac:dyDescent="0.25">
      <c r="D103" s="10"/>
    </row>
    <row r="104" spans="1:33" x14ac:dyDescent="0.25">
      <c r="D104" s="10"/>
    </row>
    <row r="105" spans="1:33" x14ac:dyDescent="0.25">
      <c r="D105" s="10"/>
    </row>
    <row r="106" spans="1:33" x14ac:dyDescent="0.25">
      <c r="D106" s="10"/>
    </row>
    <row r="107" spans="1:33" x14ac:dyDescent="0.25">
      <c r="D107" s="10"/>
    </row>
    <row r="108" spans="1:33" x14ac:dyDescent="0.25">
      <c r="D108" s="10"/>
    </row>
    <row r="109" spans="1:33" x14ac:dyDescent="0.25">
      <c r="D109" s="10"/>
    </row>
    <row r="110" spans="1:33" x14ac:dyDescent="0.25">
      <c r="D110" s="10"/>
    </row>
    <row r="111" spans="1:33" x14ac:dyDescent="0.25">
      <c r="D111" s="10"/>
    </row>
    <row r="112" spans="1:33"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1">
    <mergeCell ref="A96:G100"/>
    <mergeCell ref="C10:G10"/>
    <mergeCell ref="C24:G24"/>
    <mergeCell ref="C28:G28"/>
    <mergeCell ref="C30:G30"/>
    <mergeCell ref="C32:G32"/>
    <mergeCell ref="A1:G1"/>
    <mergeCell ref="C2:G2"/>
    <mergeCell ref="C3:G3"/>
    <mergeCell ref="C4:G4"/>
    <mergeCell ref="A95:C9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55" sqref="F55"/>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0" hidden="1"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46</v>
      </c>
      <c r="C3" s="279" t="s">
        <v>47</v>
      </c>
      <c r="D3" s="280"/>
      <c r="E3" s="280"/>
      <c r="F3" s="280"/>
      <c r="G3" s="281"/>
      <c r="AC3" s="124" t="s">
        <v>194</v>
      </c>
      <c r="AG3" t="s">
        <v>195</v>
      </c>
    </row>
    <row r="4" spans="1:60" ht="24.9" customHeight="1" x14ac:dyDescent="0.25">
      <c r="A4" s="143" t="s">
        <v>10</v>
      </c>
      <c r="B4" s="144" t="s">
        <v>52</v>
      </c>
      <c r="C4" s="282" t="s">
        <v>53</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91</v>
      </c>
      <c r="C8" s="176" t="s">
        <v>92</v>
      </c>
      <c r="D8" s="163"/>
      <c r="E8" s="164"/>
      <c r="F8" s="165"/>
      <c r="G8" s="165">
        <f>SUMIF(AG9:AG37,"&lt;&gt;NOR",G9:G37)</f>
        <v>0</v>
      </c>
      <c r="H8" s="165"/>
      <c r="I8" s="165">
        <f>SUM(I9:I37)</f>
        <v>0</v>
      </c>
      <c r="J8" s="165"/>
      <c r="K8" s="165">
        <f>SUM(K9:K37)</f>
        <v>0</v>
      </c>
      <c r="L8" s="165"/>
      <c r="M8" s="166">
        <f>SUM(M9:M37)</f>
        <v>0</v>
      </c>
      <c r="N8" s="160"/>
      <c r="O8" s="160">
        <f>SUM(O9:O37)</f>
        <v>0</v>
      </c>
      <c r="P8" s="160"/>
      <c r="Q8" s="160">
        <f>SUM(Q9:Q37)</f>
        <v>0</v>
      </c>
      <c r="R8" s="160"/>
      <c r="S8" s="160"/>
      <c r="T8" s="160"/>
      <c r="U8" s="160"/>
      <c r="V8" s="160">
        <f>SUM(V9:V37)</f>
        <v>0</v>
      </c>
      <c r="W8" s="160"/>
      <c r="X8" s="160"/>
      <c r="AG8" t="s">
        <v>219</v>
      </c>
    </row>
    <row r="9" spans="1:60" ht="40.799999999999997" outlineLevel="1" x14ac:dyDescent="0.25">
      <c r="A9" s="181">
        <v>1</v>
      </c>
      <c r="B9" s="182" t="s">
        <v>264</v>
      </c>
      <c r="C9" s="188" t="s">
        <v>265</v>
      </c>
      <c r="D9" s="183" t="s">
        <v>266</v>
      </c>
      <c r="E9" s="184">
        <v>6</v>
      </c>
      <c r="F9" s="185">
        <f t="shared" ref="F9:F37" si="0">H9+J9</f>
        <v>0</v>
      </c>
      <c r="G9" s="185">
        <f t="shared" ref="G9:G37" si="1">ROUND(E9*F9,2)</f>
        <v>0</v>
      </c>
      <c r="H9" s="186"/>
      <c r="I9" s="185">
        <f t="shared" ref="I9:I37" si="2">ROUND(E9*H9,2)</f>
        <v>0</v>
      </c>
      <c r="J9" s="186"/>
      <c r="K9" s="185">
        <f t="shared" ref="K9:K37" si="3">ROUND(E9*J9,2)</f>
        <v>0</v>
      </c>
      <c r="L9" s="185">
        <v>15</v>
      </c>
      <c r="M9" s="187">
        <f t="shared" ref="M9:M37" si="4">G9*(1+L9/100)</f>
        <v>0</v>
      </c>
      <c r="N9" s="159">
        <v>0</v>
      </c>
      <c r="O9" s="159">
        <f t="shared" ref="O9:O37" si="5">ROUND(E9*N9,2)</f>
        <v>0</v>
      </c>
      <c r="P9" s="159">
        <v>0</v>
      </c>
      <c r="Q9" s="159">
        <f t="shared" ref="Q9:Q37" si="6">ROUND(E9*P9,2)</f>
        <v>0</v>
      </c>
      <c r="R9" s="159"/>
      <c r="S9" s="159" t="s">
        <v>267</v>
      </c>
      <c r="T9" s="159" t="s">
        <v>224</v>
      </c>
      <c r="U9" s="159">
        <v>0</v>
      </c>
      <c r="V9" s="159">
        <f t="shared" ref="V9:V37" si="7">ROUND(E9*U9,2)</f>
        <v>0</v>
      </c>
      <c r="W9" s="159"/>
      <c r="X9" s="159" t="s">
        <v>268</v>
      </c>
      <c r="Y9" s="150"/>
      <c r="Z9" s="150"/>
      <c r="AA9" s="150"/>
      <c r="AB9" s="150"/>
      <c r="AC9" s="150"/>
      <c r="AD9" s="150"/>
      <c r="AE9" s="150"/>
      <c r="AF9" s="150"/>
      <c r="AG9" s="150" t="s">
        <v>269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40.799999999999997" outlineLevel="1" x14ac:dyDescent="0.25">
      <c r="A10" s="181">
        <v>2</v>
      </c>
      <c r="B10" s="182" t="s">
        <v>270</v>
      </c>
      <c r="C10" s="188" t="s">
        <v>271</v>
      </c>
      <c r="D10" s="183" t="s">
        <v>266</v>
      </c>
      <c r="E10" s="184">
        <v>3</v>
      </c>
      <c r="F10" s="185">
        <f t="shared" si="0"/>
        <v>0</v>
      </c>
      <c r="G10" s="185">
        <f t="shared" si="1"/>
        <v>0</v>
      </c>
      <c r="H10" s="186"/>
      <c r="I10" s="185">
        <f t="shared" si="2"/>
        <v>0</v>
      </c>
      <c r="J10" s="186"/>
      <c r="K10" s="185">
        <f t="shared" si="3"/>
        <v>0</v>
      </c>
      <c r="L10" s="185">
        <v>15</v>
      </c>
      <c r="M10" s="187">
        <f t="shared" si="4"/>
        <v>0</v>
      </c>
      <c r="N10" s="159">
        <v>0</v>
      </c>
      <c r="O10" s="159">
        <f t="shared" si="5"/>
        <v>0</v>
      </c>
      <c r="P10" s="159">
        <v>0</v>
      </c>
      <c r="Q10" s="159">
        <f t="shared" si="6"/>
        <v>0</v>
      </c>
      <c r="R10" s="159"/>
      <c r="S10" s="159" t="s">
        <v>267</v>
      </c>
      <c r="T10" s="159" t="s">
        <v>224</v>
      </c>
      <c r="U10" s="159">
        <v>0</v>
      </c>
      <c r="V10" s="159">
        <f t="shared" si="7"/>
        <v>0</v>
      </c>
      <c r="W10" s="159"/>
      <c r="X10" s="159" t="s">
        <v>268</v>
      </c>
      <c r="Y10" s="150"/>
      <c r="Z10" s="150"/>
      <c r="AA10" s="150"/>
      <c r="AB10" s="150"/>
      <c r="AC10" s="150"/>
      <c r="AD10" s="150"/>
      <c r="AE10" s="150"/>
      <c r="AF10" s="150"/>
      <c r="AG10" s="150" t="s">
        <v>269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40.799999999999997" outlineLevel="1" x14ac:dyDescent="0.25">
      <c r="A11" s="181">
        <v>3</v>
      </c>
      <c r="B11" s="182" t="s">
        <v>272</v>
      </c>
      <c r="C11" s="188" t="s">
        <v>273</v>
      </c>
      <c r="D11" s="183" t="s">
        <v>266</v>
      </c>
      <c r="E11" s="184">
        <v>6</v>
      </c>
      <c r="F11" s="185">
        <f t="shared" si="0"/>
        <v>0</v>
      </c>
      <c r="G11" s="185">
        <f t="shared" si="1"/>
        <v>0</v>
      </c>
      <c r="H11" s="186"/>
      <c r="I11" s="185">
        <f t="shared" si="2"/>
        <v>0</v>
      </c>
      <c r="J11" s="186"/>
      <c r="K11" s="185">
        <f t="shared" si="3"/>
        <v>0</v>
      </c>
      <c r="L11" s="185">
        <v>15</v>
      </c>
      <c r="M11" s="187">
        <f t="shared" si="4"/>
        <v>0</v>
      </c>
      <c r="N11" s="159">
        <v>0</v>
      </c>
      <c r="O11" s="159">
        <f t="shared" si="5"/>
        <v>0</v>
      </c>
      <c r="P11" s="159">
        <v>0</v>
      </c>
      <c r="Q11" s="159">
        <f t="shared" si="6"/>
        <v>0</v>
      </c>
      <c r="R11" s="159"/>
      <c r="S11" s="159" t="s">
        <v>267</v>
      </c>
      <c r="T11" s="159" t="s">
        <v>224</v>
      </c>
      <c r="U11" s="159">
        <v>0</v>
      </c>
      <c r="V11" s="159">
        <f t="shared" si="7"/>
        <v>0</v>
      </c>
      <c r="W11" s="159"/>
      <c r="X11" s="159" t="s">
        <v>268</v>
      </c>
      <c r="Y11" s="150"/>
      <c r="Z11" s="150"/>
      <c r="AA11" s="150"/>
      <c r="AB11" s="150"/>
      <c r="AC11" s="150"/>
      <c r="AD11" s="150"/>
      <c r="AE11" s="150"/>
      <c r="AF11" s="150"/>
      <c r="AG11" s="150" t="s">
        <v>269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81">
        <v>4</v>
      </c>
      <c r="B12" s="182" t="s">
        <v>274</v>
      </c>
      <c r="C12" s="188" t="s">
        <v>275</v>
      </c>
      <c r="D12" s="183" t="s">
        <v>266</v>
      </c>
      <c r="E12" s="184">
        <v>3</v>
      </c>
      <c r="F12" s="185">
        <f t="shared" si="0"/>
        <v>0</v>
      </c>
      <c r="G12" s="185">
        <f t="shared" si="1"/>
        <v>0</v>
      </c>
      <c r="H12" s="186"/>
      <c r="I12" s="185">
        <f t="shared" si="2"/>
        <v>0</v>
      </c>
      <c r="J12" s="186"/>
      <c r="K12" s="185">
        <f t="shared" si="3"/>
        <v>0</v>
      </c>
      <c r="L12" s="185">
        <v>15</v>
      </c>
      <c r="M12" s="187">
        <f t="shared" si="4"/>
        <v>0</v>
      </c>
      <c r="N12" s="159">
        <v>0</v>
      </c>
      <c r="O12" s="159">
        <f t="shared" si="5"/>
        <v>0</v>
      </c>
      <c r="P12" s="159">
        <v>0</v>
      </c>
      <c r="Q12" s="159">
        <f t="shared" si="6"/>
        <v>0</v>
      </c>
      <c r="R12" s="159"/>
      <c r="S12" s="159" t="s">
        <v>267</v>
      </c>
      <c r="T12" s="159" t="s">
        <v>224</v>
      </c>
      <c r="U12" s="159">
        <v>0</v>
      </c>
      <c r="V12" s="159">
        <f t="shared" si="7"/>
        <v>0</v>
      </c>
      <c r="W12" s="159"/>
      <c r="X12" s="159" t="s">
        <v>268</v>
      </c>
      <c r="Y12" s="150"/>
      <c r="Z12" s="150"/>
      <c r="AA12" s="150"/>
      <c r="AB12" s="150"/>
      <c r="AC12" s="150"/>
      <c r="AD12" s="150"/>
      <c r="AE12" s="150"/>
      <c r="AF12" s="150"/>
      <c r="AG12" s="150" t="s">
        <v>269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81">
        <v>5</v>
      </c>
      <c r="B13" s="182" t="s">
        <v>276</v>
      </c>
      <c r="C13" s="188" t="s">
        <v>277</v>
      </c>
      <c r="D13" s="183" t="s">
        <v>266</v>
      </c>
      <c r="E13" s="184">
        <v>6</v>
      </c>
      <c r="F13" s="185">
        <f t="shared" si="0"/>
        <v>0</v>
      </c>
      <c r="G13" s="185">
        <f t="shared" si="1"/>
        <v>0</v>
      </c>
      <c r="H13" s="186"/>
      <c r="I13" s="185">
        <f t="shared" si="2"/>
        <v>0</v>
      </c>
      <c r="J13" s="186"/>
      <c r="K13" s="185">
        <f t="shared" si="3"/>
        <v>0</v>
      </c>
      <c r="L13" s="185">
        <v>15</v>
      </c>
      <c r="M13" s="187">
        <f t="shared" si="4"/>
        <v>0</v>
      </c>
      <c r="N13" s="159">
        <v>0</v>
      </c>
      <c r="O13" s="159">
        <f t="shared" si="5"/>
        <v>0</v>
      </c>
      <c r="P13" s="159">
        <v>0</v>
      </c>
      <c r="Q13" s="159">
        <f t="shared" si="6"/>
        <v>0</v>
      </c>
      <c r="R13" s="159"/>
      <c r="S13" s="159" t="s">
        <v>267</v>
      </c>
      <c r="T13" s="159" t="s">
        <v>224</v>
      </c>
      <c r="U13" s="159">
        <v>0</v>
      </c>
      <c r="V13" s="159">
        <f t="shared" si="7"/>
        <v>0</v>
      </c>
      <c r="W13" s="159"/>
      <c r="X13" s="159" t="s">
        <v>268</v>
      </c>
      <c r="Y13" s="150"/>
      <c r="Z13" s="150"/>
      <c r="AA13" s="150"/>
      <c r="AB13" s="150"/>
      <c r="AC13" s="150"/>
      <c r="AD13" s="150"/>
      <c r="AE13" s="150"/>
      <c r="AF13" s="150"/>
      <c r="AG13" s="150" t="s">
        <v>269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81">
        <v>6</v>
      </c>
      <c r="B14" s="182" t="s">
        <v>278</v>
      </c>
      <c r="C14" s="188" t="s">
        <v>279</v>
      </c>
      <c r="D14" s="183" t="s">
        <v>266</v>
      </c>
      <c r="E14" s="184">
        <v>6</v>
      </c>
      <c r="F14" s="185">
        <f t="shared" si="0"/>
        <v>0</v>
      </c>
      <c r="G14" s="185">
        <f t="shared" si="1"/>
        <v>0</v>
      </c>
      <c r="H14" s="186"/>
      <c r="I14" s="185">
        <f t="shared" si="2"/>
        <v>0</v>
      </c>
      <c r="J14" s="186"/>
      <c r="K14" s="185">
        <f t="shared" si="3"/>
        <v>0</v>
      </c>
      <c r="L14" s="185">
        <v>15</v>
      </c>
      <c r="M14" s="187">
        <f t="shared" si="4"/>
        <v>0</v>
      </c>
      <c r="N14" s="159">
        <v>0</v>
      </c>
      <c r="O14" s="159">
        <f t="shared" si="5"/>
        <v>0</v>
      </c>
      <c r="P14" s="159">
        <v>0</v>
      </c>
      <c r="Q14" s="159">
        <f t="shared" si="6"/>
        <v>0</v>
      </c>
      <c r="R14" s="159"/>
      <c r="S14" s="159" t="s">
        <v>267</v>
      </c>
      <c r="T14" s="159" t="s">
        <v>224</v>
      </c>
      <c r="U14" s="159">
        <v>0</v>
      </c>
      <c r="V14" s="159">
        <f t="shared" si="7"/>
        <v>0</v>
      </c>
      <c r="W14" s="159"/>
      <c r="X14" s="159" t="s">
        <v>268</v>
      </c>
      <c r="Y14" s="150"/>
      <c r="Z14" s="150"/>
      <c r="AA14" s="150"/>
      <c r="AB14" s="150"/>
      <c r="AC14" s="150"/>
      <c r="AD14" s="150"/>
      <c r="AE14" s="150"/>
      <c r="AF14" s="150"/>
      <c r="AG14" s="150" t="s">
        <v>269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1">
        <v>7</v>
      </c>
      <c r="B15" s="182" t="s">
        <v>280</v>
      </c>
      <c r="C15" s="188" t="s">
        <v>281</v>
      </c>
      <c r="D15" s="183" t="s">
        <v>266</v>
      </c>
      <c r="E15" s="184">
        <v>6</v>
      </c>
      <c r="F15" s="185">
        <f t="shared" si="0"/>
        <v>0</v>
      </c>
      <c r="G15" s="185">
        <f t="shared" si="1"/>
        <v>0</v>
      </c>
      <c r="H15" s="186"/>
      <c r="I15" s="185">
        <f t="shared" si="2"/>
        <v>0</v>
      </c>
      <c r="J15" s="186"/>
      <c r="K15" s="185">
        <f t="shared" si="3"/>
        <v>0</v>
      </c>
      <c r="L15" s="185">
        <v>15</v>
      </c>
      <c r="M15" s="187">
        <f t="shared" si="4"/>
        <v>0</v>
      </c>
      <c r="N15" s="159">
        <v>0</v>
      </c>
      <c r="O15" s="159">
        <f t="shared" si="5"/>
        <v>0</v>
      </c>
      <c r="P15" s="159">
        <v>0</v>
      </c>
      <c r="Q15" s="159">
        <f t="shared" si="6"/>
        <v>0</v>
      </c>
      <c r="R15" s="159"/>
      <c r="S15" s="159" t="s">
        <v>267</v>
      </c>
      <c r="T15" s="159" t="s">
        <v>224</v>
      </c>
      <c r="U15" s="159">
        <v>0</v>
      </c>
      <c r="V15" s="159">
        <f t="shared" si="7"/>
        <v>0</v>
      </c>
      <c r="W15" s="159"/>
      <c r="X15" s="159" t="s">
        <v>268</v>
      </c>
      <c r="Y15" s="150"/>
      <c r="Z15" s="150"/>
      <c r="AA15" s="150"/>
      <c r="AB15" s="150"/>
      <c r="AC15" s="150"/>
      <c r="AD15" s="150"/>
      <c r="AE15" s="150"/>
      <c r="AF15" s="150"/>
      <c r="AG15" s="150" t="s">
        <v>269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30.6" outlineLevel="1" x14ac:dyDescent="0.25">
      <c r="A16" s="181">
        <v>8</v>
      </c>
      <c r="B16" s="182" t="s">
        <v>282</v>
      </c>
      <c r="C16" s="188" t="s">
        <v>283</v>
      </c>
      <c r="D16" s="183" t="s">
        <v>266</v>
      </c>
      <c r="E16" s="184">
        <v>3</v>
      </c>
      <c r="F16" s="185">
        <f t="shared" si="0"/>
        <v>0</v>
      </c>
      <c r="G16" s="185">
        <f t="shared" si="1"/>
        <v>0</v>
      </c>
      <c r="H16" s="186"/>
      <c r="I16" s="185">
        <f t="shared" si="2"/>
        <v>0</v>
      </c>
      <c r="J16" s="186"/>
      <c r="K16" s="185">
        <f t="shared" si="3"/>
        <v>0</v>
      </c>
      <c r="L16" s="185">
        <v>15</v>
      </c>
      <c r="M16" s="187">
        <f t="shared" si="4"/>
        <v>0</v>
      </c>
      <c r="N16" s="159">
        <v>0</v>
      </c>
      <c r="O16" s="159">
        <f t="shared" si="5"/>
        <v>0</v>
      </c>
      <c r="P16" s="159">
        <v>0</v>
      </c>
      <c r="Q16" s="159">
        <f t="shared" si="6"/>
        <v>0</v>
      </c>
      <c r="R16" s="159"/>
      <c r="S16" s="159" t="s">
        <v>267</v>
      </c>
      <c r="T16" s="159" t="s">
        <v>224</v>
      </c>
      <c r="U16" s="159">
        <v>0</v>
      </c>
      <c r="V16" s="159">
        <f t="shared" si="7"/>
        <v>0</v>
      </c>
      <c r="W16" s="159"/>
      <c r="X16" s="159" t="s">
        <v>268</v>
      </c>
      <c r="Y16" s="150"/>
      <c r="Z16" s="150"/>
      <c r="AA16" s="150"/>
      <c r="AB16" s="150"/>
      <c r="AC16" s="150"/>
      <c r="AD16" s="150"/>
      <c r="AE16" s="150"/>
      <c r="AF16" s="150"/>
      <c r="AG16" s="150" t="s">
        <v>269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30.6" outlineLevel="1" x14ac:dyDescent="0.25">
      <c r="A17" s="181">
        <v>9</v>
      </c>
      <c r="B17" s="182" t="s">
        <v>284</v>
      </c>
      <c r="C17" s="188" t="s">
        <v>285</v>
      </c>
      <c r="D17" s="183" t="s">
        <v>266</v>
      </c>
      <c r="E17" s="184">
        <v>3</v>
      </c>
      <c r="F17" s="185">
        <f t="shared" si="0"/>
        <v>0</v>
      </c>
      <c r="G17" s="185">
        <f t="shared" si="1"/>
        <v>0</v>
      </c>
      <c r="H17" s="186"/>
      <c r="I17" s="185">
        <f t="shared" si="2"/>
        <v>0</v>
      </c>
      <c r="J17" s="186"/>
      <c r="K17" s="185">
        <f t="shared" si="3"/>
        <v>0</v>
      </c>
      <c r="L17" s="185">
        <v>15</v>
      </c>
      <c r="M17" s="187">
        <f t="shared" si="4"/>
        <v>0</v>
      </c>
      <c r="N17" s="159">
        <v>0</v>
      </c>
      <c r="O17" s="159">
        <f t="shared" si="5"/>
        <v>0</v>
      </c>
      <c r="P17" s="159">
        <v>0</v>
      </c>
      <c r="Q17" s="159">
        <f t="shared" si="6"/>
        <v>0</v>
      </c>
      <c r="R17" s="159"/>
      <c r="S17" s="159" t="s">
        <v>267</v>
      </c>
      <c r="T17" s="159" t="s">
        <v>224</v>
      </c>
      <c r="U17" s="159">
        <v>0</v>
      </c>
      <c r="V17" s="159">
        <f t="shared" si="7"/>
        <v>0</v>
      </c>
      <c r="W17" s="159"/>
      <c r="X17" s="159" t="s">
        <v>268</v>
      </c>
      <c r="Y17" s="150"/>
      <c r="Z17" s="150"/>
      <c r="AA17" s="150"/>
      <c r="AB17" s="150"/>
      <c r="AC17" s="150"/>
      <c r="AD17" s="150"/>
      <c r="AE17" s="150"/>
      <c r="AF17" s="150"/>
      <c r="AG17" s="150" t="s">
        <v>269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1">
        <v>10</v>
      </c>
      <c r="B18" s="182" t="s">
        <v>286</v>
      </c>
      <c r="C18" s="188" t="s">
        <v>287</v>
      </c>
      <c r="D18" s="183" t="s">
        <v>288</v>
      </c>
      <c r="E18" s="184">
        <v>40</v>
      </c>
      <c r="F18" s="185">
        <f t="shared" si="0"/>
        <v>0</v>
      </c>
      <c r="G18" s="185">
        <f t="shared" si="1"/>
        <v>0</v>
      </c>
      <c r="H18" s="186"/>
      <c r="I18" s="185">
        <f t="shared" si="2"/>
        <v>0</v>
      </c>
      <c r="J18" s="186"/>
      <c r="K18" s="185">
        <f t="shared" si="3"/>
        <v>0</v>
      </c>
      <c r="L18" s="185">
        <v>15</v>
      </c>
      <c r="M18" s="187">
        <f t="shared" si="4"/>
        <v>0</v>
      </c>
      <c r="N18" s="159">
        <v>0</v>
      </c>
      <c r="O18" s="159">
        <f t="shared" si="5"/>
        <v>0</v>
      </c>
      <c r="P18" s="159">
        <v>0</v>
      </c>
      <c r="Q18" s="159">
        <f t="shared" si="6"/>
        <v>0</v>
      </c>
      <c r="R18" s="159"/>
      <c r="S18" s="159" t="s">
        <v>267</v>
      </c>
      <c r="T18" s="159" t="s">
        <v>224</v>
      </c>
      <c r="U18" s="159">
        <v>0</v>
      </c>
      <c r="V18" s="159">
        <f t="shared" si="7"/>
        <v>0</v>
      </c>
      <c r="W18" s="159"/>
      <c r="X18" s="159" t="s">
        <v>268</v>
      </c>
      <c r="Y18" s="150"/>
      <c r="Z18" s="150"/>
      <c r="AA18" s="150"/>
      <c r="AB18" s="150"/>
      <c r="AC18" s="150"/>
      <c r="AD18" s="150"/>
      <c r="AE18" s="150"/>
      <c r="AF18" s="150"/>
      <c r="AG18" s="150" t="s">
        <v>269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1">
        <v>11</v>
      </c>
      <c r="B19" s="182" t="s">
        <v>289</v>
      </c>
      <c r="C19" s="188" t="s">
        <v>290</v>
      </c>
      <c r="D19" s="183" t="s">
        <v>288</v>
      </c>
      <c r="E19" s="184">
        <v>3</v>
      </c>
      <c r="F19" s="185">
        <f t="shared" si="0"/>
        <v>0</v>
      </c>
      <c r="G19" s="185">
        <f t="shared" si="1"/>
        <v>0</v>
      </c>
      <c r="H19" s="186"/>
      <c r="I19" s="185">
        <f t="shared" si="2"/>
        <v>0</v>
      </c>
      <c r="J19" s="186"/>
      <c r="K19" s="185">
        <f t="shared" si="3"/>
        <v>0</v>
      </c>
      <c r="L19" s="185">
        <v>15</v>
      </c>
      <c r="M19" s="187">
        <f t="shared" si="4"/>
        <v>0</v>
      </c>
      <c r="N19" s="159">
        <v>0</v>
      </c>
      <c r="O19" s="159">
        <f t="shared" si="5"/>
        <v>0</v>
      </c>
      <c r="P19" s="159">
        <v>0</v>
      </c>
      <c r="Q19" s="159">
        <f t="shared" si="6"/>
        <v>0</v>
      </c>
      <c r="R19" s="159"/>
      <c r="S19" s="159" t="s">
        <v>267</v>
      </c>
      <c r="T19" s="159" t="s">
        <v>224</v>
      </c>
      <c r="U19" s="159">
        <v>0</v>
      </c>
      <c r="V19" s="159">
        <f t="shared" si="7"/>
        <v>0</v>
      </c>
      <c r="W19" s="159"/>
      <c r="X19" s="159" t="s">
        <v>268</v>
      </c>
      <c r="Y19" s="150"/>
      <c r="Z19" s="150"/>
      <c r="AA19" s="150"/>
      <c r="AB19" s="150"/>
      <c r="AC19" s="150"/>
      <c r="AD19" s="150"/>
      <c r="AE19" s="150"/>
      <c r="AF19" s="150"/>
      <c r="AG19" s="150" t="s">
        <v>269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81">
        <v>12</v>
      </c>
      <c r="B20" s="182" t="s">
        <v>291</v>
      </c>
      <c r="C20" s="188" t="s">
        <v>292</v>
      </c>
      <c r="D20" s="183" t="s">
        <v>288</v>
      </c>
      <c r="E20" s="184">
        <v>10</v>
      </c>
      <c r="F20" s="185">
        <f t="shared" si="0"/>
        <v>0</v>
      </c>
      <c r="G20" s="185">
        <f t="shared" si="1"/>
        <v>0</v>
      </c>
      <c r="H20" s="186"/>
      <c r="I20" s="185">
        <f t="shared" si="2"/>
        <v>0</v>
      </c>
      <c r="J20" s="186"/>
      <c r="K20" s="185">
        <f t="shared" si="3"/>
        <v>0</v>
      </c>
      <c r="L20" s="185">
        <v>15</v>
      </c>
      <c r="M20" s="187">
        <f t="shared" si="4"/>
        <v>0</v>
      </c>
      <c r="N20" s="159">
        <v>0</v>
      </c>
      <c r="O20" s="159">
        <f t="shared" si="5"/>
        <v>0</v>
      </c>
      <c r="P20" s="159">
        <v>0</v>
      </c>
      <c r="Q20" s="159">
        <f t="shared" si="6"/>
        <v>0</v>
      </c>
      <c r="R20" s="159"/>
      <c r="S20" s="159" t="s">
        <v>267</v>
      </c>
      <c r="T20" s="159" t="s">
        <v>224</v>
      </c>
      <c r="U20" s="159">
        <v>0</v>
      </c>
      <c r="V20" s="159">
        <f t="shared" si="7"/>
        <v>0</v>
      </c>
      <c r="W20" s="159"/>
      <c r="X20" s="159" t="s">
        <v>268</v>
      </c>
      <c r="Y20" s="150"/>
      <c r="Z20" s="150"/>
      <c r="AA20" s="150"/>
      <c r="AB20" s="150"/>
      <c r="AC20" s="150"/>
      <c r="AD20" s="150"/>
      <c r="AE20" s="150"/>
      <c r="AF20" s="150"/>
      <c r="AG20" s="150" t="s">
        <v>269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81">
        <v>13</v>
      </c>
      <c r="B21" s="182" t="s">
        <v>293</v>
      </c>
      <c r="C21" s="188" t="s">
        <v>294</v>
      </c>
      <c r="D21" s="183" t="s">
        <v>288</v>
      </c>
      <c r="E21" s="184">
        <v>5</v>
      </c>
      <c r="F21" s="185">
        <f t="shared" si="0"/>
        <v>0</v>
      </c>
      <c r="G21" s="185">
        <f t="shared" si="1"/>
        <v>0</v>
      </c>
      <c r="H21" s="186"/>
      <c r="I21" s="185">
        <f t="shared" si="2"/>
        <v>0</v>
      </c>
      <c r="J21" s="186"/>
      <c r="K21" s="185">
        <f t="shared" si="3"/>
        <v>0</v>
      </c>
      <c r="L21" s="185">
        <v>15</v>
      </c>
      <c r="M21" s="187">
        <f t="shared" si="4"/>
        <v>0</v>
      </c>
      <c r="N21" s="159">
        <v>0</v>
      </c>
      <c r="O21" s="159">
        <f t="shared" si="5"/>
        <v>0</v>
      </c>
      <c r="P21" s="159">
        <v>0</v>
      </c>
      <c r="Q21" s="159">
        <f t="shared" si="6"/>
        <v>0</v>
      </c>
      <c r="R21" s="159"/>
      <c r="S21" s="159" t="s">
        <v>267</v>
      </c>
      <c r="T21" s="159" t="s">
        <v>224</v>
      </c>
      <c r="U21" s="159">
        <v>0</v>
      </c>
      <c r="V21" s="159">
        <f t="shared" si="7"/>
        <v>0</v>
      </c>
      <c r="W21" s="159"/>
      <c r="X21" s="159" t="s">
        <v>268</v>
      </c>
      <c r="Y21" s="150"/>
      <c r="Z21" s="150"/>
      <c r="AA21" s="150"/>
      <c r="AB21" s="150"/>
      <c r="AC21" s="150"/>
      <c r="AD21" s="150"/>
      <c r="AE21" s="150"/>
      <c r="AF21" s="150"/>
      <c r="AG21" s="150" t="s">
        <v>269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1">
        <v>14</v>
      </c>
      <c r="B22" s="182" t="s">
        <v>295</v>
      </c>
      <c r="C22" s="188" t="s">
        <v>296</v>
      </c>
      <c r="D22" s="183" t="s">
        <v>288</v>
      </c>
      <c r="E22" s="184">
        <v>5</v>
      </c>
      <c r="F22" s="185">
        <f t="shared" si="0"/>
        <v>0</v>
      </c>
      <c r="G22" s="185">
        <f t="shared" si="1"/>
        <v>0</v>
      </c>
      <c r="H22" s="186"/>
      <c r="I22" s="185">
        <f t="shared" si="2"/>
        <v>0</v>
      </c>
      <c r="J22" s="186"/>
      <c r="K22" s="185">
        <f t="shared" si="3"/>
        <v>0</v>
      </c>
      <c r="L22" s="185">
        <v>15</v>
      </c>
      <c r="M22" s="187">
        <f t="shared" si="4"/>
        <v>0</v>
      </c>
      <c r="N22" s="159">
        <v>0</v>
      </c>
      <c r="O22" s="159">
        <f t="shared" si="5"/>
        <v>0</v>
      </c>
      <c r="P22" s="159">
        <v>0</v>
      </c>
      <c r="Q22" s="159">
        <f t="shared" si="6"/>
        <v>0</v>
      </c>
      <c r="R22" s="159"/>
      <c r="S22" s="159" t="s">
        <v>267</v>
      </c>
      <c r="T22" s="159" t="s">
        <v>224</v>
      </c>
      <c r="U22" s="159">
        <v>0</v>
      </c>
      <c r="V22" s="159">
        <f t="shared" si="7"/>
        <v>0</v>
      </c>
      <c r="W22" s="159"/>
      <c r="X22" s="159" t="s">
        <v>268</v>
      </c>
      <c r="Y22" s="150"/>
      <c r="Z22" s="150"/>
      <c r="AA22" s="150"/>
      <c r="AB22" s="150"/>
      <c r="AC22" s="150"/>
      <c r="AD22" s="150"/>
      <c r="AE22" s="150"/>
      <c r="AF22" s="150"/>
      <c r="AG22" s="150" t="s">
        <v>269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81">
        <v>15</v>
      </c>
      <c r="B23" s="182" t="s">
        <v>297</v>
      </c>
      <c r="C23" s="188" t="s">
        <v>298</v>
      </c>
      <c r="D23" s="183" t="s">
        <v>266</v>
      </c>
      <c r="E23" s="184">
        <v>3</v>
      </c>
      <c r="F23" s="185">
        <f t="shared" si="0"/>
        <v>0</v>
      </c>
      <c r="G23" s="185">
        <f t="shared" si="1"/>
        <v>0</v>
      </c>
      <c r="H23" s="186"/>
      <c r="I23" s="185">
        <f t="shared" si="2"/>
        <v>0</v>
      </c>
      <c r="J23" s="186"/>
      <c r="K23" s="185">
        <f t="shared" si="3"/>
        <v>0</v>
      </c>
      <c r="L23" s="185">
        <v>15</v>
      </c>
      <c r="M23" s="187">
        <f t="shared" si="4"/>
        <v>0</v>
      </c>
      <c r="N23" s="159">
        <v>0</v>
      </c>
      <c r="O23" s="159">
        <f t="shared" si="5"/>
        <v>0</v>
      </c>
      <c r="P23" s="159">
        <v>0</v>
      </c>
      <c r="Q23" s="159">
        <f t="shared" si="6"/>
        <v>0</v>
      </c>
      <c r="R23" s="159"/>
      <c r="S23" s="159" t="s">
        <v>267</v>
      </c>
      <c r="T23" s="159" t="s">
        <v>224</v>
      </c>
      <c r="U23" s="159">
        <v>0</v>
      </c>
      <c r="V23" s="159">
        <f t="shared" si="7"/>
        <v>0</v>
      </c>
      <c r="W23" s="159"/>
      <c r="X23" s="159" t="s">
        <v>268</v>
      </c>
      <c r="Y23" s="150"/>
      <c r="Z23" s="150"/>
      <c r="AA23" s="150"/>
      <c r="AB23" s="150"/>
      <c r="AC23" s="150"/>
      <c r="AD23" s="150"/>
      <c r="AE23" s="150"/>
      <c r="AF23" s="150"/>
      <c r="AG23" s="150" t="s">
        <v>269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81">
        <v>16</v>
      </c>
      <c r="B24" s="182" t="s">
        <v>299</v>
      </c>
      <c r="C24" s="188" t="s">
        <v>300</v>
      </c>
      <c r="D24" s="183" t="s">
        <v>266</v>
      </c>
      <c r="E24" s="184">
        <v>1</v>
      </c>
      <c r="F24" s="185">
        <f t="shared" si="0"/>
        <v>0</v>
      </c>
      <c r="G24" s="185">
        <f t="shared" si="1"/>
        <v>0</v>
      </c>
      <c r="H24" s="186"/>
      <c r="I24" s="185">
        <f t="shared" si="2"/>
        <v>0</v>
      </c>
      <c r="J24" s="186"/>
      <c r="K24" s="185">
        <f t="shared" si="3"/>
        <v>0</v>
      </c>
      <c r="L24" s="185">
        <v>15</v>
      </c>
      <c r="M24" s="187">
        <f t="shared" si="4"/>
        <v>0</v>
      </c>
      <c r="N24" s="159">
        <v>0</v>
      </c>
      <c r="O24" s="159">
        <f t="shared" si="5"/>
        <v>0</v>
      </c>
      <c r="P24" s="159">
        <v>0</v>
      </c>
      <c r="Q24" s="159">
        <f t="shared" si="6"/>
        <v>0</v>
      </c>
      <c r="R24" s="159"/>
      <c r="S24" s="159" t="s">
        <v>267</v>
      </c>
      <c r="T24" s="159" t="s">
        <v>224</v>
      </c>
      <c r="U24" s="159">
        <v>0</v>
      </c>
      <c r="V24" s="159">
        <f t="shared" si="7"/>
        <v>0</v>
      </c>
      <c r="W24" s="159"/>
      <c r="X24" s="159" t="s">
        <v>268</v>
      </c>
      <c r="Y24" s="150"/>
      <c r="Z24" s="150"/>
      <c r="AA24" s="150"/>
      <c r="AB24" s="150"/>
      <c r="AC24" s="150"/>
      <c r="AD24" s="150"/>
      <c r="AE24" s="150"/>
      <c r="AF24" s="150"/>
      <c r="AG24" s="150" t="s">
        <v>269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1">
        <v>17</v>
      </c>
      <c r="B25" s="182" t="s">
        <v>301</v>
      </c>
      <c r="C25" s="188" t="s">
        <v>302</v>
      </c>
      <c r="D25" s="183" t="s">
        <v>266</v>
      </c>
      <c r="E25" s="184">
        <v>6</v>
      </c>
      <c r="F25" s="185">
        <f t="shared" si="0"/>
        <v>0</v>
      </c>
      <c r="G25" s="185">
        <f t="shared" si="1"/>
        <v>0</v>
      </c>
      <c r="H25" s="186"/>
      <c r="I25" s="185">
        <f t="shared" si="2"/>
        <v>0</v>
      </c>
      <c r="J25" s="186"/>
      <c r="K25" s="185">
        <f t="shared" si="3"/>
        <v>0</v>
      </c>
      <c r="L25" s="185">
        <v>15</v>
      </c>
      <c r="M25" s="187">
        <f t="shared" si="4"/>
        <v>0</v>
      </c>
      <c r="N25" s="159">
        <v>0</v>
      </c>
      <c r="O25" s="159">
        <f t="shared" si="5"/>
        <v>0</v>
      </c>
      <c r="P25" s="159">
        <v>0</v>
      </c>
      <c r="Q25" s="159">
        <f t="shared" si="6"/>
        <v>0</v>
      </c>
      <c r="R25" s="159"/>
      <c r="S25" s="159" t="s">
        <v>267</v>
      </c>
      <c r="T25" s="159" t="s">
        <v>224</v>
      </c>
      <c r="U25" s="159">
        <v>0</v>
      </c>
      <c r="V25" s="159">
        <f t="shared" si="7"/>
        <v>0</v>
      </c>
      <c r="W25" s="159"/>
      <c r="X25" s="159" t="s">
        <v>268</v>
      </c>
      <c r="Y25" s="150"/>
      <c r="Z25" s="150"/>
      <c r="AA25" s="150"/>
      <c r="AB25" s="150"/>
      <c r="AC25" s="150"/>
      <c r="AD25" s="150"/>
      <c r="AE25" s="150"/>
      <c r="AF25" s="150"/>
      <c r="AG25" s="150" t="s">
        <v>269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1">
        <v>18</v>
      </c>
      <c r="B26" s="182" t="s">
        <v>303</v>
      </c>
      <c r="C26" s="188" t="s">
        <v>304</v>
      </c>
      <c r="D26" s="183" t="s">
        <v>266</v>
      </c>
      <c r="E26" s="184">
        <v>2</v>
      </c>
      <c r="F26" s="185">
        <f t="shared" si="0"/>
        <v>0</v>
      </c>
      <c r="G26" s="185">
        <f t="shared" si="1"/>
        <v>0</v>
      </c>
      <c r="H26" s="186"/>
      <c r="I26" s="185">
        <f t="shared" si="2"/>
        <v>0</v>
      </c>
      <c r="J26" s="186"/>
      <c r="K26" s="185">
        <f t="shared" si="3"/>
        <v>0</v>
      </c>
      <c r="L26" s="185">
        <v>15</v>
      </c>
      <c r="M26" s="187">
        <f t="shared" si="4"/>
        <v>0</v>
      </c>
      <c r="N26" s="159">
        <v>0</v>
      </c>
      <c r="O26" s="159">
        <f t="shared" si="5"/>
        <v>0</v>
      </c>
      <c r="P26" s="159">
        <v>0</v>
      </c>
      <c r="Q26" s="159">
        <f t="shared" si="6"/>
        <v>0</v>
      </c>
      <c r="R26" s="159"/>
      <c r="S26" s="159" t="s">
        <v>267</v>
      </c>
      <c r="T26" s="159" t="s">
        <v>224</v>
      </c>
      <c r="U26" s="159">
        <v>0</v>
      </c>
      <c r="V26" s="159">
        <f t="shared" si="7"/>
        <v>0</v>
      </c>
      <c r="W26" s="159"/>
      <c r="X26" s="159" t="s">
        <v>268</v>
      </c>
      <c r="Y26" s="150"/>
      <c r="Z26" s="150"/>
      <c r="AA26" s="150"/>
      <c r="AB26" s="150"/>
      <c r="AC26" s="150"/>
      <c r="AD26" s="150"/>
      <c r="AE26" s="150"/>
      <c r="AF26" s="150"/>
      <c r="AG26" s="150" t="s">
        <v>269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81">
        <v>19</v>
      </c>
      <c r="B27" s="182" t="s">
        <v>305</v>
      </c>
      <c r="C27" s="188" t="s">
        <v>306</v>
      </c>
      <c r="D27" s="183" t="s">
        <v>266</v>
      </c>
      <c r="E27" s="184">
        <v>1</v>
      </c>
      <c r="F27" s="185">
        <f t="shared" si="0"/>
        <v>0</v>
      </c>
      <c r="G27" s="185">
        <f t="shared" si="1"/>
        <v>0</v>
      </c>
      <c r="H27" s="186"/>
      <c r="I27" s="185">
        <f t="shared" si="2"/>
        <v>0</v>
      </c>
      <c r="J27" s="186"/>
      <c r="K27" s="185">
        <f t="shared" si="3"/>
        <v>0</v>
      </c>
      <c r="L27" s="185">
        <v>15</v>
      </c>
      <c r="M27" s="187">
        <f t="shared" si="4"/>
        <v>0</v>
      </c>
      <c r="N27" s="159">
        <v>0</v>
      </c>
      <c r="O27" s="159">
        <f t="shared" si="5"/>
        <v>0</v>
      </c>
      <c r="P27" s="159">
        <v>0</v>
      </c>
      <c r="Q27" s="159">
        <f t="shared" si="6"/>
        <v>0</v>
      </c>
      <c r="R27" s="159"/>
      <c r="S27" s="159" t="s">
        <v>267</v>
      </c>
      <c r="T27" s="159" t="s">
        <v>224</v>
      </c>
      <c r="U27" s="159">
        <v>0</v>
      </c>
      <c r="V27" s="159">
        <f t="shared" si="7"/>
        <v>0</v>
      </c>
      <c r="W27" s="159"/>
      <c r="X27" s="159" t="s">
        <v>268</v>
      </c>
      <c r="Y27" s="150"/>
      <c r="Z27" s="150"/>
      <c r="AA27" s="150"/>
      <c r="AB27" s="150"/>
      <c r="AC27" s="150"/>
      <c r="AD27" s="150"/>
      <c r="AE27" s="150"/>
      <c r="AF27" s="150"/>
      <c r="AG27" s="150" t="s">
        <v>269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81">
        <v>20</v>
      </c>
      <c r="B28" s="182" t="s">
        <v>307</v>
      </c>
      <c r="C28" s="188" t="s">
        <v>308</v>
      </c>
      <c r="D28" s="183" t="s">
        <v>266</v>
      </c>
      <c r="E28" s="184">
        <v>1</v>
      </c>
      <c r="F28" s="185">
        <f t="shared" si="0"/>
        <v>0</v>
      </c>
      <c r="G28" s="185">
        <f t="shared" si="1"/>
        <v>0</v>
      </c>
      <c r="H28" s="186"/>
      <c r="I28" s="185">
        <f t="shared" si="2"/>
        <v>0</v>
      </c>
      <c r="J28" s="186"/>
      <c r="K28" s="185">
        <f t="shared" si="3"/>
        <v>0</v>
      </c>
      <c r="L28" s="185">
        <v>15</v>
      </c>
      <c r="M28" s="187">
        <f t="shared" si="4"/>
        <v>0</v>
      </c>
      <c r="N28" s="159">
        <v>0</v>
      </c>
      <c r="O28" s="159">
        <f t="shared" si="5"/>
        <v>0</v>
      </c>
      <c r="P28" s="159">
        <v>0</v>
      </c>
      <c r="Q28" s="159">
        <f t="shared" si="6"/>
        <v>0</v>
      </c>
      <c r="R28" s="159"/>
      <c r="S28" s="159" t="s">
        <v>267</v>
      </c>
      <c r="T28" s="159" t="s">
        <v>224</v>
      </c>
      <c r="U28" s="159">
        <v>0</v>
      </c>
      <c r="V28" s="159">
        <f t="shared" si="7"/>
        <v>0</v>
      </c>
      <c r="W28" s="159"/>
      <c r="X28" s="159" t="s">
        <v>268</v>
      </c>
      <c r="Y28" s="150"/>
      <c r="Z28" s="150"/>
      <c r="AA28" s="150"/>
      <c r="AB28" s="150"/>
      <c r="AC28" s="150"/>
      <c r="AD28" s="150"/>
      <c r="AE28" s="150"/>
      <c r="AF28" s="150"/>
      <c r="AG28" s="150" t="s">
        <v>269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81">
        <v>21</v>
      </c>
      <c r="B29" s="182" t="s">
        <v>309</v>
      </c>
      <c r="C29" s="188" t="s">
        <v>310</v>
      </c>
      <c r="D29" s="183" t="s">
        <v>266</v>
      </c>
      <c r="E29" s="184">
        <v>1</v>
      </c>
      <c r="F29" s="185">
        <f t="shared" si="0"/>
        <v>0</v>
      </c>
      <c r="G29" s="185">
        <f t="shared" si="1"/>
        <v>0</v>
      </c>
      <c r="H29" s="186"/>
      <c r="I29" s="185">
        <f t="shared" si="2"/>
        <v>0</v>
      </c>
      <c r="J29" s="186"/>
      <c r="K29" s="185">
        <f t="shared" si="3"/>
        <v>0</v>
      </c>
      <c r="L29" s="185">
        <v>15</v>
      </c>
      <c r="M29" s="187">
        <f t="shared" si="4"/>
        <v>0</v>
      </c>
      <c r="N29" s="159">
        <v>0</v>
      </c>
      <c r="O29" s="159">
        <f t="shared" si="5"/>
        <v>0</v>
      </c>
      <c r="P29" s="159">
        <v>0</v>
      </c>
      <c r="Q29" s="159">
        <f t="shared" si="6"/>
        <v>0</v>
      </c>
      <c r="R29" s="159"/>
      <c r="S29" s="159" t="s">
        <v>267</v>
      </c>
      <c r="T29" s="159" t="s">
        <v>224</v>
      </c>
      <c r="U29" s="159">
        <v>0</v>
      </c>
      <c r="V29" s="159">
        <f t="shared" si="7"/>
        <v>0</v>
      </c>
      <c r="W29" s="159"/>
      <c r="X29" s="159" t="s">
        <v>268</v>
      </c>
      <c r="Y29" s="150"/>
      <c r="Z29" s="150"/>
      <c r="AA29" s="150"/>
      <c r="AB29" s="150"/>
      <c r="AC29" s="150"/>
      <c r="AD29" s="150"/>
      <c r="AE29" s="150"/>
      <c r="AF29" s="150"/>
      <c r="AG29" s="150" t="s">
        <v>269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81">
        <v>22</v>
      </c>
      <c r="B30" s="182" t="s">
        <v>311</v>
      </c>
      <c r="C30" s="188" t="s">
        <v>312</v>
      </c>
      <c r="D30" s="183" t="s">
        <v>266</v>
      </c>
      <c r="E30" s="184">
        <v>1</v>
      </c>
      <c r="F30" s="185">
        <f t="shared" si="0"/>
        <v>0</v>
      </c>
      <c r="G30" s="185">
        <f t="shared" si="1"/>
        <v>0</v>
      </c>
      <c r="H30" s="186"/>
      <c r="I30" s="185">
        <f t="shared" si="2"/>
        <v>0</v>
      </c>
      <c r="J30" s="186"/>
      <c r="K30" s="185">
        <f t="shared" si="3"/>
        <v>0</v>
      </c>
      <c r="L30" s="185">
        <v>15</v>
      </c>
      <c r="M30" s="187">
        <f t="shared" si="4"/>
        <v>0</v>
      </c>
      <c r="N30" s="159">
        <v>0</v>
      </c>
      <c r="O30" s="159">
        <f t="shared" si="5"/>
        <v>0</v>
      </c>
      <c r="P30" s="159">
        <v>0</v>
      </c>
      <c r="Q30" s="159">
        <f t="shared" si="6"/>
        <v>0</v>
      </c>
      <c r="R30" s="159"/>
      <c r="S30" s="159" t="s">
        <v>267</v>
      </c>
      <c r="T30" s="159" t="s">
        <v>224</v>
      </c>
      <c r="U30" s="159">
        <v>0</v>
      </c>
      <c r="V30" s="159">
        <f t="shared" si="7"/>
        <v>0</v>
      </c>
      <c r="W30" s="159"/>
      <c r="X30" s="159" t="s">
        <v>268</v>
      </c>
      <c r="Y30" s="150"/>
      <c r="Z30" s="150"/>
      <c r="AA30" s="150"/>
      <c r="AB30" s="150"/>
      <c r="AC30" s="150"/>
      <c r="AD30" s="150"/>
      <c r="AE30" s="150"/>
      <c r="AF30" s="150"/>
      <c r="AG30" s="150" t="s">
        <v>269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0.399999999999999" outlineLevel="1" x14ac:dyDescent="0.25">
      <c r="A31" s="181">
        <v>23</v>
      </c>
      <c r="B31" s="182" t="s">
        <v>313</v>
      </c>
      <c r="C31" s="188" t="s">
        <v>314</v>
      </c>
      <c r="D31" s="183" t="s">
        <v>315</v>
      </c>
      <c r="E31" s="184">
        <v>1</v>
      </c>
      <c r="F31" s="185">
        <f t="shared" si="0"/>
        <v>0</v>
      </c>
      <c r="G31" s="185">
        <f t="shared" si="1"/>
        <v>0</v>
      </c>
      <c r="H31" s="186"/>
      <c r="I31" s="185">
        <f t="shared" si="2"/>
        <v>0</v>
      </c>
      <c r="J31" s="186"/>
      <c r="K31" s="185">
        <f t="shared" si="3"/>
        <v>0</v>
      </c>
      <c r="L31" s="185">
        <v>15</v>
      </c>
      <c r="M31" s="187">
        <f t="shared" si="4"/>
        <v>0</v>
      </c>
      <c r="N31" s="159">
        <v>0</v>
      </c>
      <c r="O31" s="159">
        <f t="shared" si="5"/>
        <v>0</v>
      </c>
      <c r="P31" s="159">
        <v>0</v>
      </c>
      <c r="Q31" s="159">
        <f t="shared" si="6"/>
        <v>0</v>
      </c>
      <c r="R31" s="159"/>
      <c r="S31" s="159" t="s">
        <v>267</v>
      </c>
      <c r="T31" s="159" t="s">
        <v>224</v>
      </c>
      <c r="U31" s="159">
        <v>0</v>
      </c>
      <c r="V31" s="159">
        <f t="shared" si="7"/>
        <v>0</v>
      </c>
      <c r="W31" s="159"/>
      <c r="X31" s="159" t="s">
        <v>268</v>
      </c>
      <c r="Y31" s="150"/>
      <c r="Z31" s="150"/>
      <c r="AA31" s="150"/>
      <c r="AB31" s="150"/>
      <c r="AC31" s="150"/>
      <c r="AD31" s="150"/>
      <c r="AE31" s="150"/>
      <c r="AF31" s="150"/>
      <c r="AG31" s="150" t="s">
        <v>269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81">
        <v>24</v>
      </c>
      <c r="B32" s="182" t="s">
        <v>316</v>
      </c>
      <c r="C32" s="188" t="s">
        <v>317</v>
      </c>
      <c r="D32" s="183" t="s">
        <v>318</v>
      </c>
      <c r="E32" s="184">
        <v>5</v>
      </c>
      <c r="F32" s="185">
        <f t="shared" si="0"/>
        <v>0</v>
      </c>
      <c r="G32" s="185">
        <f t="shared" si="1"/>
        <v>0</v>
      </c>
      <c r="H32" s="186"/>
      <c r="I32" s="185">
        <f t="shared" si="2"/>
        <v>0</v>
      </c>
      <c r="J32" s="186"/>
      <c r="K32" s="185">
        <f t="shared" si="3"/>
        <v>0</v>
      </c>
      <c r="L32" s="185">
        <v>15</v>
      </c>
      <c r="M32" s="187">
        <f t="shared" si="4"/>
        <v>0</v>
      </c>
      <c r="N32" s="159">
        <v>0</v>
      </c>
      <c r="O32" s="159">
        <f t="shared" si="5"/>
        <v>0</v>
      </c>
      <c r="P32" s="159">
        <v>0</v>
      </c>
      <c r="Q32" s="159">
        <f t="shared" si="6"/>
        <v>0</v>
      </c>
      <c r="R32" s="159"/>
      <c r="S32" s="159" t="s">
        <v>267</v>
      </c>
      <c r="T32" s="159" t="s">
        <v>224</v>
      </c>
      <c r="U32" s="159">
        <v>0</v>
      </c>
      <c r="V32" s="159">
        <f t="shared" si="7"/>
        <v>0</v>
      </c>
      <c r="W32" s="159"/>
      <c r="X32" s="159" t="s">
        <v>268</v>
      </c>
      <c r="Y32" s="150"/>
      <c r="Z32" s="150"/>
      <c r="AA32" s="150"/>
      <c r="AB32" s="150"/>
      <c r="AC32" s="150"/>
      <c r="AD32" s="150"/>
      <c r="AE32" s="150"/>
      <c r="AF32" s="150"/>
      <c r="AG32" s="150" t="s">
        <v>269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0.399999999999999" outlineLevel="1" x14ac:dyDescent="0.25">
      <c r="A33" s="181">
        <v>25</v>
      </c>
      <c r="B33" s="182" t="s">
        <v>319</v>
      </c>
      <c r="C33" s="188" t="s">
        <v>320</v>
      </c>
      <c r="D33" s="183" t="s">
        <v>318</v>
      </c>
      <c r="E33" s="184">
        <v>15</v>
      </c>
      <c r="F33" s="185">
        <f t="shared" si="0"/>
        <v>0</v>
      </c>
      <c r="G33" s="185">
        <f t="shared" si="1"/>
        <v>0</v>
      </c>
      <c r="H33" s="186"/>
      <c r="I33" s="185">
        <f t="shared" si="2"/>
        <v>0</v>
      </c>
      <c r="J33" s="186"/>
      <c r="K33" s="185">
        <f t="shared" si="3"/>
        <v>0</v>
      </c>
      <c r="L33" s="185">
        <v>15</v>
      </c>
      <c r="M33" s="187">
        <f t="shared" si="4"/>
        <v>0</v>
      </c>
      <c r="N33" s="159">
        <v>0</v>
      </c>
      <c r="O33" s="159">
        <f t="shared" si="5"/>
        <v>0</v>
      </c>
      <c r="P33" s="159">
        <v>0</v>
      </c>
      <c r="Q33" s="159">
        <f t="shared" si="6"/>
        <v>0</v>
      </c>
      <c r="R33" s="159"/>
      <c r="S33" s="159" t="s">
        <v>267</v>
      </c>
      <c r="T33" s="159" t="s">
        <v>224</v>
      </c>
      <c r="U33" s="159">
        <v>0</v>
      </c>
      <c r="V33" s="159">
        <f t="shared" si="7"/>
        <v>0</v>
      </c>
      <c r="W33" s="159"/>
      <c r="X33" s="159" t="s">
        <v>268</v>
      </c>
      <c r="Y33" s="150"/>
      <c r="Z33" s="150"/>
      <c r="AA33" s="150"/>
      <c r="AB33" s="150"/>
      <c r="AC33" s="150"/>
      <c r="AD33" s="150"/>
      <c r="AE33" s="150"/>
      <c r="AF33" s="150"/>
      <c r="AG33" s="150" t="s">
        <v>269</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1">
        <v>26</v>
      </c>
      <c r="B34" s="182" t="s">
        <v>321</v>
      </c>
      <c r="C34" s="188" t="s">
        <v>322</v>
      </c>
      <c r="D34" s="183" t="s">
        <v>315</v>
      </c>
      <c r="E34" s="184">
        <v>1</v>
      </c>
      <c r="F34" s="185">
        <f t="shared" si="0"/>
        <v>0</v>
      </c>
      <c r="G34" s="185">
        <f t="shared" si="1"/>
        <v>0</v>
      </c>
      <c r="H34" s="186"/>
      <c r="I34" s="185">
        <f t="shared" si="2"/>
        <v>0</v>
      </c>
      <c r="J34" s="186"/>
      <c r="K34" s="185">
        <f t="shared" si="3"/>
        <v>0</v>
      </c>
      <c r="L34" s="185">
        <v>15</v>
      </c>
      <c r="M34" s="187">
        <f t="shared" si="4"/>
        <v>0</v>
      </c>
      <c r="N34" s="159">
        <v>0</v>
      </c>
      <c r="O34" s="159">
        <f t="shared" si="5"/>
        <v>0</v>
      </c>
      <c r="P34" s="159">
        <v>0</v>
      </c>
      <c r="Q34" s="159">
        <f t="shared" si="6"/>
        <v>0</v>
      </c>
      <c r="R34" s="159"/>
      <c r="S34" s="159" t="s">
        <v>267</v>
      </c>
      <c r="T34" s="159" t="s">
        <v>224</v>
      </c>
      <c r="U34" s="159">
        <v>0</v>
      </c>
      <c r="V34" s="159">
        <f t="shared" si="7"/>
        <v>0</v>
      </c>
      <c r="W34" s="159"/>
      <c r="X34" s="159" t="s">
        <v>268</v>
      </c>
      <c r="Y34" s="150"/>
      <c r="Z34" s="150"/>
      <c r="AA34" s="150"/>
      <c r="AB34" s="150"/>
      <c r="AC34" s="150"/>
      <c r="AD34" s="150"/>
      <c r="AE34" s="150"/>
      <c r="AF34" s="150"/>
      <c r="AG34" s="150" t="s">
        <v>269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1">
        <v>27</v>
      </c>
      <c r="B35" s="182" t="s">
        <v>323</v>
      </c>
      <c r="C35" s="188" t="s">
        <v>324</v>
      </c>
      <c r="D35" s="183" t="s">
        <v>315</v>
      </c>
      <c r="E35" s="184">
        <v>1</v>
      </c>
      <c r="F35" s="185">
        <f t="shared" si="0"/>
        <v>0</v>
      </c>
      <c r="G35" s="185">
        <f t="shared" si="1"/>
        <v>0</v>
      </c>
      <c r="H35" s="186"/>
      <c r="I35" s="185">
        <f t="shared" si="2"/>
        <v>0</v>
      </c>
      <c r="J35" s="186"/>
      <c r="K35" s="185">
        <f t="shared" si="3"/>
        <v>0</v>
      </c>
      <c r="L35" s="185">
        <v>15</v>
      </c>
      <c r="M35" s="187">
        <f t="shared" si="4"/>
        <v>0</v>
      </c>
      <c r="N35" s="159">
        <v>0</v>
      </c>
      <c r="O35" s="159">
        <f t="shared" si="5"/>
        <v>0</v>
      </c>
      <c r="P35" s="159">
        <v>0</v>
      </c>
      <c r="Q35" s="159">
        <f t="shared" si="6"/>
        <v>0</v>
      </c>
      <c r="R35" s="159"/>
      <c r="S35" s="159" t="s">
        <v>267</v>
      </c>
      <c r="T35" s="159" t="s">
        <v>224</v>
      </c>
      <c r="U35" s="159">
        <v>0</v>
      </c>
      <c r="V35" s="159">
        <f t="shared" si="7"/>
        <v>0</v>
      </c>
      <c r="W35" s="159"/>
      <c r="X35" s="159" t="s">
        <v>268</v>
      </c>
      <c r="Y35" s="150"/>
      <c r="Z35" s="150"/>
      <c r="AA35" s="150"/>
      <c r="AB35" s="150"/>
      <c r="AC35" s="150"/>
      <c r="AD35" s="150"/>
      <c r="AE35" s="150"/>
      <c r="AF35" s="150"/>
      <c r="AG35" s="150" t="s">
        <v>269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81">
        <v>28</v>
      </c>
      <c r="B36" s="182" t="s">
        <v>325</v>
      </c>
      <c r="C36" s="188" t="s">
        <v>326</v>
      </c>
      <c r="D36" s="183" t="s">
        <v>315</v>
      </c>
      <c r="E36" s="184">
        <v>1</v>
      </c>
      <c r="F36" s="185">
        <f t="shared" si="0"/>
        <v>0</v>
      </c>
      <c r="G36" s="185">
        <f t="shared" si="1"/>
        <v>0</v>
      </c>
      <c r="H36" s="186"/>
      <c r="I36" s="185">
        <f t="shared" si="2"/>
        <v>0</v>
      </c>
      <c r="J36" s="186"/>
      <c r="K36" s="185">
        <f t="shared" si="3"/>
        <v>0</v>
      </c>
      <c r="L36" s="185">
        <v>15</v>
      </c>
      <c r="M36" s="187">
        <f t="shared" si="4"/>
        <v>0</v>
      </c>
      <c r="N36" s="159">
        <v>0</v>
      </c>
      <c r="O36" s="159">
        <f t="shared" si="5"/>
        <v>0</v>
      </c>
      <c r="P36" s="159">
        <v>0</v>
      </c>
      <c r="Q36" s="159">
        <f t="shared" si="6"/>
        <v>0</v>
      </c>
      <c r="R36" s="159"/>
      <c r="S36" s="159" t="s">
        <v>267</v>
      </c>
      <c r="T36" s="159" t="s">
        <v>224</v>
      </c>
      <c r="U36" s="159">
        <v>0</v>
      </c>
      <c r="V36" s="159">
        <f t="shared" si="7"/>
        <v>0</v>
      </c>
      <c r="W36" s="159"/>
      <c r="X36" s="159" t="s">
        <v>268</v>
      </c>
      <c r="Y36" s="150"/>
      <c r="Z36" s="150"/>
      <c r="AA36" s="150"/>
      <c r="AB36" s="150"/>
      <c r="AC36" s="150"/>
      <c r="AD36" s="150"/>
      <c r="AE36" s="150"/>
      <c r="AF36" s="150"/>
      <c r="AG36" s="150" t="s">
        <v>269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67">
        <v>29</v>
      </c>
      <c r="B37" s="168" t="s">
        <v>327</v>
      </c>
      <c r="C37" s="177" t="s">
        <v>328</v>
      </c>
      <c r="D37" s="169" t="s">
        <v>315</v>
      </c>
      <c r="E37" s="170">
        <v>1</v>
      </c>
      <c r="F37" s="171">
        <f t="shared" si="0"/>
        <v>0</v>
      </c>
      <c r="G37" s="171">
        <f t="shared" si="1"/>
        <v>0</v>
      </c>
      <c r="H37" s="172"/>
      <c r="I37" s="171">
        <f t="shared" si="2"/>
        <v>0</v>
      </c>
      <c r="J37" s="172"/>
      <c r="K37" s="171">
        <f t="shared" si="3"/>
        <v>0</v>
      </c>
      <c r="L37" s="185">
        <v>15</v>
      </c>
      <c r="M37" s="173">
        <f t="shared" si="4"/>
        <v>0</v>
      </c>
      <c r="N37" s="159">
        <v>0</v>
      </c>
      <c r="O37" s="159">
        <f t="shared" si="5"/>
        <v>0</v>
      </c>
      <c r="P37" s="159">
        <v>0</v>
      </c>
      <c r="Q37" s="159">
        <f t="shared" si="6"/>
        <v>0</v>
      </c>
      <c r="R37" s="159"/>
      <c r="S37" s="159" t="s">
        <v>267</v>
      </c>
      <c r="T37" s="159" t="s">
        <v>224</v>
      </c>
      <c r="U37" s="159">
        <v>0</v>
      </c>
      <c r="V37" s="159">
        <f t="shared" si="7"/>
        <v>0</v>
      </c>
      <c r="W37" s="159"/>
      <c r="X37" s="159" t="s">
        <v>268</v>
      </c>
      <c r="Y37" s="150"/>
      <c r="Z37" s="150"/>
      <c r="AA37" s="150"/>
      <c r="AB37" s="150"/>
      <c r="AC37" s="150"/>
      <c r="AD37" s="150"/>
      <c r="AE37" s="150"/>
      <c r="AF37" s="150"/>
      <c r="AG37" s="150" t="s">
        <v>269</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x14ac:dyDescent="0.25">
      <c r="A38" s="3"/>
      <c r="B38" s="4"/>
      <c r="C38" s="178"/>
      <c r="D38" s="6"/>
      <c r="E38" s="3"/>
      <c r="F38" s="3"/>
      <c r="G38" s="3"/>
      <c r="H38" s="3"/>
      <c r="I38" s="3"/>
      <c r="J38" s="3"/>
      <c r="K38" s="3"/>
      <c r="L38" s="3"/>
      <c r="M38" s="3"/>
      <c r="N38" s="3"/>
      <c r="O38" s="3"/>
      <c r="P38" s="3"/>
      <c r="Q38" s="3"/>
      <c r="R38" s="3"/>
      <c r="S38" s="3"/>
      <c r="T38" s="3"/>
      <c r="U38" s="3"/>
      <c r="V38" s="3"/>
      <c r="W38" s="3"/>
      <c r="X38" s="3"/>
      <c r="AE38">
        <v>15</v>
      </c>
      <c r="AF38">
        <v>21</v>
      </c>
      <c r="AG38" t="s">
        <v>205</v>
      </c>
    </row>
    <row r="39" spans="1:60" x14ac:dyDescent="0.25">
      <c r="A39" s="153"/>
      <c r="B39" s="154" t="s">
        <v>31</v>
      </c>
      <c r="C39" s="179"/>
      <c r="D39" s="155"/>
      <c r="E39" s="156"/>
      <c r="F39" s="156"/>
      <c r="G39" s="175">
        <f>G8</f>
        <v>0</v>
      </c>
      <c r="H39" s="3"/>
      <c r="I39" s="3"/>
      <c r="J39" s="3"/>
      <c r="K39" s="3"/>
      <c r="L39" s="3"/>
      <c r="M39" s="3"/>
      <c r="N39" s="3"/>
      <c r="O39" s="3"/>
      <c r="P39" s="3"/>
      <c r="Q39" s="3"/>
      <c r="R39" s="3"/>
      <c r="S39" s="3"/>
      <c r="T39" s="3"/>
      <c r="U39" s="3"/>
      <c r="V39" s="3"/>
      <c r="W39" s="3"/>
      <c r="X39" s="3"/>
      <c r="AE39">
        <f>SUMIF(L7:L37,AE38,G7:G37)</f>
        <v>0</v>
      </c>
      <c r="AF39">
        <f>SUMIF(L7:L37,AF38,G7:G37)</f>
        <v>0</v>
      </c>
      <c r="AG39" t="s">
        <v>260</v>
      </c>
    </row>
    <row r="40" spans="1:60" x14ac:dyDescent="0.25">
      <c r="A40" s="3"/>
      <c r="B40" s="4"/>
      <c r="C40" s="178"/>
      <c r="D40" s="6"/>
      <c r="E40" s="3"/>
      <c r="F40" s="3"/>
      <c r="G40" s="3"/>
      <c r="H40" s="3"/>
      <c r="I40" s="3"/>
      <c r="J40" s="3"/>
      <c r="K40" s="3"/>
      <c r="L40" s="3"/>
      <c r="M40" s="3"/>
      <c r="N40" s="3"/>
      <c r="O40" s="3"/>
      <c r="P40" s="3"/>
      <c r="Q40" s="3"/>
      <c r="R40" s="3"/>
      <c r="S40" s="3"/>
      <c r="T40" s="3"/>
      <c r="U40" s="3"/>
      <c r="V40" s="3"/>
      <c r="W40" s="3"/>
      <c r="X40" s="3"/>
    </row>
    <row r="41" spans="1:60" x14ac:dyDescent="0.25">
      <c r="A41" s="3"/>
      <c r="B41" s="4"/>
      <c r="C41" s="178"/>
      <c r="D41" s="6"/>
      <c r="E41" s="3"/>
      <c r="F41" s="3"/>
      <c r="G41" s="3"/>
      <c r="H41" s="3"/>
      <c r="I41" s="3"/>
      <c r="J41" s="3"/>
      <c r="K41" s="3"/>
      <c r="L41" s="3"/>
      <c r="M41" s="3"/>
      <c r="N41" s="3"/>
      <c r="O41" s="3"/>
      <c r="P41" s="3"/>
      <c r="Q41" s="3"/>
      <c r="R41" s="3"/>
      <c r="S41" s="3"/>
      <c r="T41" s="3"/>
      <c r="U41" s="3"/>
      <c r="V41" s="3"/>
      <c r="W41" s="3"/>
      <c r="X41" s="3"/>
    </row>
    <row r="42" spans="1:60" x14ac:dyDescent="0.25">
      <c r="A42" s="285" t="s">
        <v>261</v>
      </c>
      <c r="B42" s="285"/>
      <c r="C42" s="286"/>
      <c r="D42" s="6"/>
      <c r="E42" s="3"/>
      <c r="F42" s="3"/>
      <c r="G42" s="3"/>
      <c r="H42" s="3"/>
      <c r="I42" s="3"/>
      <c r="J42" s="3"/>
      <c r="K42" s="3"/>
      <c r="L42" s="3"/>
      <c r="M42" s="3"/>
      <c r="N42" s="3"/>
      <c r="O42" s="3"/>
      <c r="P42" s="3"/>
      <c r="Q42" s="3"/>
      <c r="R42" s="3"/>
      <c r="S42" s="3"/>
      <c r="T42" s="3"/>
      <c r="U42" s="3"/>
      <c r="V42" s="3"/>
      <c r="W42" s="3"/>
      <c r="X42" s="3"/>
    </row>
    <row r="43" spans="1:60" x14ac:dyDescent="0.25">
      <c r="A43" s="289"/>
      <c r="B43" s="290"/>
      <c r="C43" s="291"/>
      <c r="D43" s="290"/>
      <c r="E43" s="290"/>
      <c r="F43" s="290"/>
      <c r="G43" s="292"/>
      <c r="H43" s="3"/>
      <c r="I43" s="3"/>
      <c r="J43" s="3"/>
      <c r="K43" s="3"/>
      <c r="L43" s="3"/>
      <c r="M43" s="3"/>
      <c r="N43" s="3"/>
      <c r="O43" s="3"/>
      <c r="P43" s="3"/>
      <c r="Q43" s="3"/>
      <c r="R43" s="3"/>
      <c r="S43" s="3"/>
      <c r="T43" s="3"/>
      <c r="U43" s="3"/>
      <c r="V43" s="3"/>
      <c r="W43" s="3"/>
      <c r="X43" s="3"/>
      <c r="AG43" t="s">
        <v>262</v>
      </c>
    </row>
    <row r="44" spans="1:60" x14ac:dyDescent="0.25">
      <c r="A44" s="293"/>
      <c r="B44" s="294"/>
      <c r="C44" s="295"/>
      <c r="D44" s="294"/>
      <c r="E44" s="294"/>
      <c r="F44" s="294"/>
      <c r="G44" s="296"/>
      <c r="H44" s="3"/>
      <c r="I44" s="3"/>
      <c r="J44" s="3"/>
      <c r="K44" s="3"/>
      <c r="L44" s="3"/>
      <c r="M44" s="3"/>
      <c r="N44" s="3"/>
      <c r="O44" s="3"/>
      <c r="P44" s="3"/>
      <c r="Q44" s="3"/>
      <c r="R44" s="3"/>
      <c r="S44" s="3"/>
      <c r="T44" s="3"/>
      <c r="U44" s="3"/>
      <c r="V44" s="3"/>
      <c r="W44" s="3"/>
      <c r="X44" s="3"/>
    </row>
    <row r="45" spans="1:60" x14ac:dyDescent="0.25">
      <c r="A45" s="293"/>
      <c r="B45" s="294"/>
      <c r="C45" s="295"/>
      <c r="D45" s="294"/>
      <c r="E45" s="294"/>
      <c r="F45" s="294"/>
      <c r="G45" s="296"/>
      <c r="H45" s="3"/>
      <c r="I45" s="3"/>
      <c r="J45" s="3"/>
      <c r="K45" s="3"/>
      <c r="L45" s="3"/>
      <c r="M45" s="3"/>
      <c r="N45" s="3"/>
      <c r="O45" s="3"/>
      <c r="P45" s="3"/>
      <c r="Q45" s="3"/>
      <c r="R45" s="3"/>
      <c r="S45" s="3"/>
      <c r="T45" s="3"/>
      <c r="U45" s="3"/>
      <c r="V45" s="3"/>
      <c r="W45" s="3"/>
      <c r="X45" s="3"/>
    </row>
    <row r="46" spans="1:60" x14ac:dyDescent="0.25">
      <c r="A46" s="293"/>
      <c r="B46" s="294"/>
      <c r="C46" s="295"/>
      <c r="D46" s="294"/>
      <c r="E46" s="294"/>
      <c r="F46" s="294"/>
      <c r="G46" s="296"/>
      <c r="H46" s="3"/>
      <c r="I46" s="3"/>
      <c r="J46" s="3"/>
      <c r="K46" s="3"/>
      <c r="L46" s="3"/>
      <c r="M46" s="3"/>
      <c r="N46" s="3"/>
      <c r="O46" s="3"/>
      <c r="P46" s="3"/>
      <c r="Q46" s="3"/>
      <c r="R46" s="3"/>
      <c r="S46" s="3"/>
      <c r="T46" s="3"/>
      <c r="U46" s="3"/>
      <c r="V46" s="3"/>
      <c r="W46" s="3"/>
      <c r="X46" s="3"/>
    </row>
    <row r="47" spans="1:60" x14ac:dyDescent="0.25">
      <c r="A47" s="297"/>
      <c r="B47" s="298"/>
      <c r="C47" s="299"/>
      <c r="D47" s="298"/>
      <c r="E47" s="298"/>
      <c r="F47" s="298"/>
      <c r="G47" s="300"/>
      <c r="H47" s="3"/>
      <c r="I47" s="3"/>
      <c r="J47" s="3"/>
      <c r="K47" s="3"/>
      <c r="L47" s="3"/>
      <c r="M47" s="3"/>
      <c r="N47" s="3"/>
      <c r="O47" s="3"/>
      <c r="P47" s="3"/>
      <c r="Q47" s="3"/>
      <c r="R47" s="3"/>
      <c r="S47" s="3"/>
      <c r="T47" s="3"/>
      <c r="U47" s="3"/>
      <c r="V47" s="3"/>
      <c r="W47" s="3"/>
      <c r="X47" s="3"/>
    </row>
    <row r="48" spans="1:60" x14ac:dyDescent="0.25">
      <c r="A48" s="3"/>
      <c r="B48" s="4"/>
      <c r="C48" s="178"/>
      <c r="D48" s="6"/>
      <c r="E48" s="3"/>
      <c r="F48" s="3"/>
      <c r="G48" s="3"/>
      <c r="H48" s="3"/>
      <c r="I48" s="3"/>
      <c r="J48" s="3"/>
      <c r="K48" s="3"/>
      <c r="L48" s="3"/>
      <c r="M48" s="3"/>
      <c r="N48" s="3"/>
      <c r="O48" s="3"/>
      <c r="P48" s="3"/>
      <c r="Q48" s="3"/>
      <c r="R48" s="3"/>
      <c r="S48" s="3"/>
      <c r="T48" s="3"/>
      <c r="U48" s="3"/>
      <c r="V48" s="3"/>
      <c r="W48" s="3"/>
      <c r="X48" s="3"/>
    </row>
    <row r="49" spans="3:33" x14ac:dyDescent="0.25">
      <c r="C49" s="180"/>
      <c r="D49" s="10"/>
      <c r="AG49" t="s">
        <v>263</v>
      </c>
    </row>
    <row r="50" spans="3:33" x14ac:dyDescent="0.25">
      <c r="D50" s="10"/>
    </row>
    <row r="51" spans="3:33" x14ac:dyDescent="0.25">
      <c r="D51" s="10"/>
    </row>
    <row r="52" spans="3:33" x14ac:dyDescent="0.25">
      <c r="D52" s="10"/>
    </row>
    <row r="53" spans="3:33" x14ac:dyDescent="0.25">
      <c r="D53" s="10"/>
    </row>
    <row r="54" spans="3:33" x14ac:dyDescent="0.25">
      <c r="D54" s="10"/>
    </row>
    <row r="55" spans="3:33" x14ac:dyDescent="0.25">
      <c r="D55" s="10"/>
    </row>
    <row r="56" spans="3:33" x14ac:dyDescent="0.25">
      <c r="D56" s="10"/>
    </row>
    <row r="57" spans="3:33" x14ac:dyDescent="0.25">
      <c r="D57" s="10"/>
    </row>
    <row r="58" spans="3:33" x14ac:dyDescent="0.25">
      <c r="D58" s="10"/>
    </row>
    <row r="59" spans="3:33" x14ac:dyDescent="0.25">
      <c r="D59" s="10"/>
    </row>
    <row r="60" spans="3:33" x14ac:dyDescent="0.25">
      <c r="D60" s="10"/>
    </row>
    <row r="61" spans="3:33" x14ac:dyDescent="0.25">
      <c r="D61" s="10"/>
    </row>
    <row r="62" spans="3:33" x14ac:dyDescent="0.25">
      <c r="D62" s="10"/>
    </row>
    <row r="63" spans="3:33" x14ac:dyDescent="0.25">
      <c r="D63" s="10"/>
    </row>
    <row r="64" spans="3: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6">
    <mergeCell ref="A43:G47"/>
    <mergeCell ref="A1:G1"/>
    <mergeCell ref="C2:G2"/>
    <mergeCell ref="C3:G3"/>
    <mergeCell ref="C4:G4"/>
    <mergeCell ref="A42:C4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0" hidden="1"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54</v>
      </c>
      <c r="C3" s="279" t="s">
        <v>55</v>
      </c>
      <c r="D3" s="280"/>
      <c r="E3" s="280"/>
      <c r="F3" s="280"/>
      <c r="G3" s="281"/>
      <c r="AC3" s="124" t="s">
        <v>194</v>
      </c>
      <c r="AG3" t="s">
        <v>195</v>
      </c>
    </row>
    <row r="4" spans="1:60" ht="24.9" customHeight="1" x14ac:dyDescent="0.25">
      <c r="A4" s="143" t="s">
        <v>10</v>
      </c>
      <c r="B4" s="144" t="s">
        <v>65</v>
      </c>
      <c r="C4" s="282" t="s">
        <v>65</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93</v>
      </c>
      <c r="C8" s="176" t="s">
        <v>94</v>
      </c>
      <c r="D8" s="163"/>
      <c r="E8" s="164"/>
      <c r="F8" s="165"/>
      <c r="G8" s="165">
        <f>SUMIF(AG9:AG28,"&lt;&gt;NOR",G9:G28)</f>
        <v>0</v>
      </c>
      <c r="H8" s="165"/>
      <c r="I8" s="165">
        <f>SUM(I9:I28)</f>
        <v>0</v>
      </c>
      <c r="J8" s="165"/>
      <c r="K8" s="165">
        <f>SUM(K9:K28)</f>
        <v>0</v>
      </c>
      <c r="L8" s="165"/>
      <c r="M8" s="166">
        <f>SUM(M9:M28)</f>
        <v>0</v>
      </c>
      <c r="N8" s="160"/>
      <c r="O8" s="160">
        <f>SUM(O9:O28)</f>
        <v>0</v>
      </c>
      <c r="P8" s="160"/>
      <c r="Q8" s="160">
        <f>SUM(Q9:Q28)</f>
        <v>0</v>
      </c>
      <c r="R8" s="160"/>
      <c r="S8" s="160"/>
      <c r="T8" s="160"/>
      <c r="U8" s="160"/>
      <c r="V8" s="160">
        <f>SUM(V9:V28)</f>
        <v>0</v>
      </c>
      <c r="W8" s="160"/>
      <c r="X8" s="160"/>
      <c r="AG8" t="s">
        <v>219</v>
      </c>
    </row>
    <row r="9" spans="1:60" outlineLevel="1" x14ac:dyDescent="0.25">
      <c r="A9" s="167">
        <v>1</v>
      </c>
      <c r="B9" s="168" t="s">
        <v>1509</v>
      </c>
      <c r="C9" s="177" t="s">
        <v>1510</v>
      </c>
      <c r="D9" s="169" t="s">
        <v>288</v>
      </c>
      <c r="E9" s="170">
        <v>32</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267</v>
      </c>
      <c r="T9" s="159" t="s">
        <v>224</v>
      </c>
      <c r="U9" s="159">
        <v>0</v>
      </c>
      <c r="V9" s="159">
        <f>ROUND(E9*U9,2)</f>
        <v>0</v>
      </c>
      <c r="W9" s="159"/>
      <c r="X9" s="159" t="s">
        <v>268</v>
      </c>
      <c r="Y9" s="150"/>
      <c r="Z9" s="150"/>
      <c r="AA9" s="150"/>
      <c r="AB9" s="150"/>
      <c r="AC9" s="150"/>
      <c r="AD9" s="150"/>
      <c r="AE9" s="150"/>
      <c r="AF9" s="150"/>
      <c r="AG9" s="150" t="s">
        <v>269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287" t="s">
        <v>1511</v>
      </c>
      <c r="D10" s="288"/>
      <c r="E10" s="288"/>
      <c r="F10" s="288"/>
      <c r="G10" s="288"/>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228</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67">
        <v>2</v>
      </c>
      <c r="B11" s="168" t="s">
        <v>1512</v>
      </c>
      <c r="C11" s="177" t="s">
        <v>1513</v>
      </c>
      <c r="D11" s="169" t="s">
        <v>266</v>
      </c>
      <c r="E11" s="170">
        <v>190</v>
      </c>
      <c r="F11" s="171">
        <f>H11+J11</f>
        <v>0</v>
      </c>
      <c r="G11" s="171">
        <f>ROUND(E11*F11,2)</f>
        <v>0</v>
      </c>
      <c r="H11" s="172"/>
      <c r="I11" s="171">
        <f>ROUND(E11*H11,2)</f>
        <v>0</v>
      </c>
      <c r="J11" s="172"/>
      <c r="K11" s="171">
        <f>ROUND(E11*J11,2)</f>
        <v>0</v>
      </c>
      <c r="L11" s="171">
        <v>15</v>
      </c>
      <c r="M11" s="173">
        <f>G11*(1+L11/100)</f>
        <v>0</v>
      </c>
      <c r="N11" s="159">
        <v>0</v>
      </c>
      <c r="O11" s="159">
        <f>ROUND(E11*N11,2)</f>
        <v>0</v>
      </c>
      <c r="P11" s="159">
        <v>0</v>
      </c>
      <c r="Q11" s="159">
        <f>ROUND(E11*P11,2)</f>
        <v>0</v>
      </c>
      <c r="R11" s="159"/>
      <c r="S11" s="159" t="s">
        <v>267</v>
      </c>
      <c r="T11" s="159" t="s">
        <v>224</v>
      </c>
      <c r="U11" s="159">
        <v>0</v>
      </c>
      <c r="V11" s="159">
        <f>ROUND(E11*U11,2)</f>
        <v>0</v>
      </c>
      <c r="W11" s="159"/>
      <c r="X11" s="159" t="s">
        <v>268</v>
      </c>
      <c r="Y11" s="150"/>
      <c r="Z11" s="150"/>
      <c r="AA11" s="150"/>
      <c r="AB11" s="150"/>
      <c r="AC11" s="150"/>
      <c r="AD11" s="150"/>
      <c r="AE11" s="150"/>
      <c r="AF11" s="150"/>
      <c r="AG11" s="150" t="s">
        <v>269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57"/>
      <c r="B12" s="158"/>
      <c r="C12" s="287" t="s">
        <v>1511</v>
      </c>
      <c r="D12" s="288"/>
      <c r="E12" s="288"/>
      <c r="F12" s="288"/>
      <c r="G12" s="288"/>
      <c r="H12" s="159"/>
      <c r="I12" s="159"/>
      <c r="J12" s="159"/>
      <c r="K12" s="159"/>
      <c r="L12" s="159"/>
      <c r="M12" s="159"/>
      <c r="N12" s="159"/>
      <c r="O12" s="159"/>
      <c r="P12" s="159"/>
      <c r="Q12" s="159"/>
      <c r="R12" s="159"/>
      <c r="S12" s="159"/>
      <c r="T12" s="159"/>
      <c r="U12" s="159"/>
      <c r="V12" s="159"/>
      <c r="W12" s="159"/>
      <c r="X12" s="159"/>
      <c r="Y12" s="150"/>
      <c r="Z12" s="150"/>
      <c r="AA12" s="150"/>
      <c r="AB12" s="150"/>
      <c r="AC12" s="150"/>
      <c r="AD12" s="150"/>
      <c r="AE12" s="150"/>
      <c r="AF12" s="150"/>
      <c r="AG12" s="150" t="s">
        <v>228</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67">
        <v>3</v>
      </c>
      <c r="B13" s="168" t="s">
        <v>1514</v>
      </c>
      <c r="C13" s="177" t="s">
        <v>1515</v>
      </c>
      <c r="D13" s="169" t="s">
        <v>266</v>
      </c>
      <c r="E13" s="170">
        <v>6</v>
      </c>
      <c r="F13" s="171">
        <f>H13+J13</f>
        <v>0</v>
      </c>
      <c r="G13" s="171">
        <f>ROUND(E13*F13,2)</f>
        <v>0</v>
      </c>
      <c r="H13" s="172"/>
      <c r="I13" s="171">
        <f>ROUND(E13*H13,2)</f>
        <v>0</v>
      </c>
      <c r="J13" s="172"/>
      <c r="K13" s="171">
        <f>ROUND(E13*J13,2)</f>
        <v>0</v>
      </c>
      <c r="L13" s="171">
        <v>15</v>
      </c>
      <c r="M13" s="173">
        <f>G13*(1+L13/100)</f>
        <v>0</v>
      </c>
      <c r="N13" s="159">
        <v>0</v>
      </c>
      <c r="O13" s="159">
        <f>ROUND(E13*N13,2)</f>
        <v>0</v>
      </c>
      <c r="P13" s="159">
        <v>0</v>
      </c>
      <c r="Q13" s="159">
        <f>ROUND(E13*P13,2)</f>
        <v>0</v>
      </c>
      <c r="R13" s="159"/>
      <c r="S13" s="159" t="s">
        <v>267</v>
      </c>
      <c r="T13" s="159" t="s">
        <v>224</v>
      </c>
      <c r="U13" s="159">
        <v>0</v>
      </c>
      <c r="V13" s="159">
        <f>ROUND(E13*U13,2)</f>
        <v>0</v>
      </c>
      <c r="W13" s="159"/>
      <c r="X13" s="159" t="s">
        <v>268</v>
      </c>
      <c r="Y13" s="150"/>
      <c r="Z13" s="150"/>
      <c r="AA13" s="150"/>
      <c r="AB13" s="150"/>
      <c r="AC13" s="150"/>
      <c r="AD13" s="150"/>
      <c r="AE13" s="150"/>
      <c r="AF13" s="150"/>
      <c r="AG13" s="150" t="s">
        <v>269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57"/>
      <c r="B14" s="158"/>
      <c r="C14" s="287" t="s">
        <v>1511</v>
      </c>
      <c r="D14" s="288"/>
      <c r="E14" s="288"/>
      <c r="F14" s="288"/>
      <c r="G14" s="288"/>
      <c r="H14" s="159"/>
      <c r="I14" s="159"/>
      <c r="J14" s="159"/>
      <c r="K14" s="159"/>
      <c r="L14" s="159"/>
      <c r="M14" s="159"/>
      <c r="N14" s="159"/>
      <c r="O14" s="159"/>
      <c r="P14" s="159"/>
      <c r="Q14" s="159"/>
      <c r="R14" s="159"/>
      <c r="S14" s="159"/>
      <c r="T14" s="159"/>
      <c r="U14" s="159"/>
      <c r="V14" s="159"/>
      <c r="W14" s="159"/>
      <c r="X14" s="159"/>
      <c r="Y14" s="150"/>
      <c r="Z14" s="150"/>
      <c r="AA14" s="150"/>
      <c r="AB14" s="150"/>
      <c r="AC14" s="150"/>
      <c r="AD14" s="150"/>
      <c r="AE14" s="150"/>
      <c r="AF14" s="150"/>
      <c r="AG14" s="150" t="s">
        <v>228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67">
        <v>4</v>
      </c>
      <c r="B15" s="168" t="s">
        <v>1516</v>
      </c>
      <c r="C15" s="177" t="s">
        <v>1517</v>
      </c>
      <c r="D15" s="169" t="s">
        <v>266</v>
      </c>
      <c r="E15" s="170">
        <v>1</v>
      </c>
      <c r="F15" s="171">
        <f>H15+J15</f>
        <v>0</v>
      </c>
      <c r="G15" s="171">
        <f>ROUND(E15*F15,2)</f>
        <v>0</v>
      </c>
      <c r="H15" s="172"/>
      <c r="I15" s="171">
        <f>ROUND(E15*H15,2)</f>
        <v>0</v>
      </c>
      <c r="J15" s="172"/>
      <c r="K15" s="171">
        <f>ROUND(E15*J15,2)</f>
        <v>0</v>
      </c>
      <c r="L15" s="171">
        <v>15</v>
      </c>
      <c r="M15" s="173">
        <f>G15*(1+L15/100)</f>
        <v>0</v>
      </c>
      <c r="N15" s="159">
        <v>0</v>
      </c>
      <c r="O15" s="159">
        <f>ROUND(E15*N15,2)</f>
        <v>0</v>
      </c>
      <c r="P15" s="159">
        <v>0</v>
      </c>
      <c r="Q15" s="159">
        <f>ROUND(E15*P15,2)</f>
        <v>0</v>
      </c>
      <c r="R15" s="159"/>
      <c r="S15" s="159" t="s">
        <v>267</v>
      </c>
      <c r="T15" s="159" t="s">
        <v>224</v>
      </c>
      <c r="U15" s="159">
        <v>0</v>
      </c>
      <c r="V15" s="159">
        <f>ROUND(E15*U15,2)</f>
        <v>0</v>
      </c>
      <c r="W15" s="159"/>
      <c r="X15" s="159" t="s">
        <v>268</v>
      </c>
      <c r="Y15" s="150"/>
      <c r="Z15" s="150"/>
      <c r="AA15" s="150"/>
      <c r="AB15" s="150"/>
      <c r="AC15" s="150"/>
      <c r="AD15" s="150"/>
      <c r="AE15" s="150"/>
      <c r="AF15" s="150"/>
      <c r="AG15" s="150" t="s">
        <v>269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57"/>
      <c r="B16" s="158"/>
      <c r="C16" s="287" t="s">
        <v>1511</v>
      </c>
      <c r="D16" s="288"/>
      <c r="E16" s="288"/>
      <c r="F16" s="288"/>
      <c r="G16" s="288"/>
      <c r="H16" s="159"/>
      <c r="I16" s="159"/>
      <c r="J16" s="159"/>
      <c r="K16" s="159"/>
      <c r="L16" s="159"/>
      <c r="M16" s="159"/>
      <c r="N16" s="159"/>
      <c r="O16" s="159"/>
      <c r="P16" s="159"/>
      <c r="Q16" s="159"/>
      <c r="R16" s="159"/>
      <c r="S16" s="159"/>
      <c r="T16" s="159"/>
      <c r="U16" s="159"/>
      <c r="V16" s="159"/>
      <c r="W16" s="159"/>
      <c r="X16" s="159"/>
      <c r="Y16" s="150"/>
      <c r="Z16" s="150"/>
      <c r="AA16" s="150"/>
      <c r="AB16" s="150"/>
      <c r="AC16" s="150"/>
      <c r="AD16" s="150"/>
      <c r="AE16" s="150"/>
      <c r="AF16" s="150"/>
      <c r="AG16" s="150" t="s">
        <v>228</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67">
        <v>5</v>
      </c>
      <c r="B17" s="168" t="s">
        <v>1518</v>
      </c>
      <c r="C17" s="177" t="s">
        <v>1519</v>
      </c>
      <c r="D17" s="169" t="s">
        <v>288</v>
      </c>
      <c r="E17" s="170">
        <v>32</v>
      </c>
      <c r="F17" s="171">
        <f>H17+J17</f>
        <v>0</v>
      </c>
      <c r="G17" s="171">
        <f>ROUND(E17*F17,2)</f>
        <v>0</v>
      </c>
      <c r="H17" s="172"/>
      <c r="I17" s="171">
        <f>ROUND(E17*H17,2)</f>
        <v>0</v>
      </c>
      <c r="J17" s="172"/>
      <c r="K17" s="171">
        <f>ROUND(E17*J17,2)</f>
        <v>0</v>
      </c>
      <c r="L17" s="171">
        <v>15</v>
      </c>
      <c r="M17" s="173">
        <f>G17*(1+L17/100)</f>
        <v>0</v>
      </c>
      <c r="N17" s="159">
        <v>0</v>
      </c>
      <c r="O17" s="159">
        <f>ROUND(E17*N17,2)</f>
        <v>0</v>
      </c>
      <c r="P17" s="159">
        <v>0</v>
      </c>
      <c r="Q17" s="159">
        <f>ROUND(E17*P17,2)</f>
        <v>0</v>
      </c>
      <c r="R17" s="159"/>
      <c r="S17" s="159" t="s">
        <v>267</v>
      </c>
      <c r="T17" s="159" t="s">
        <v>224</v>
      </c>
      <c r="U17" s="159">
        <v>0</v>
      </c>
      <c r="V17" s="159">
        <f>ROUND(E17*U17,2)</f>
        <v>0</v>
      </c>
      <c r="W17" s="159"/>
      <c r="X17" s="159" t="s">
        <v>344</v>
      </c>
      <c r="Y17" s="150"/>
      <c r="Z17" s="150"/>
      <c r="AA17" s="150"/>
      <c r="AB17" s="150"/>
      <c r="AC17" s="150"/>
      <c r="AD17" s="150"/>
      <c r="AE17" s="150"/>
      <c r="AF17" s="150"/>
      <c r="AG17" s="150" t="s">
        <v>1373</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57"/>
      <c r="B18" s="158"/>
      <c r="C18" s="287" t="s">
        <v>1511</v>
      </c>
      <c r="D18" s="288"/>
      <c r="E18" s="288"/>
      <c r="F18" s="288"/>
      <c r="G18" s="288"/>
      <c r="H18" s="159"/>
      <c r="I18" s="159"/>
      <c r="J18" s="159"/>
      <c r="K18" s="159"/>
      <c r="L18" s="159"/>
      <c r="M18" s="159"/>
      <c r="N18" s="159"/>
      <c r="O18" s="159"/>
      <c r="P18" s="159"/>
      <c r="Q18" s="159"/>
      <c r="R18" s="159"/>
      <c r="S18" s="159"/>
      <c r="T18" s="159"/>
      <c r="U18" s="159"/>
      <c r="V18" s="159"/>
      <c r="W18" s="159"/>
      <c r="X18" s="159"/>
      <c r="Y18" s="150"/>
      <c r="Z18" s="150"/>
      <c r="AA18" s="150"/>
      <c r="AB18" s="150"/>
      <c r="AC18" s="150"/>
      <c r="AD18" s="150"/>
      <c r="AE18" s="150"/>
      <c r="AF18" s="150"/>
      <c r="AG18" s="150" t="s">
        <v>228</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67">
        <v>6</v>
      </c>
      <c r="B19" s="168" t="s">
        <v>1520</v>
      </c>
      <c r="C19" s="177" t="s">
        <v>1521</v>
      </c>
      <c r="D19" s="169" t="s">
        <v>266</v>
      </c>
      <c r="E19" s="170">
        <v>190</v>
      </c>
      <c r="F19" s="171">
        <f>H19+J19</f>
        <v>0</v>
      </c>
      <c r="G19" s="171">
        <f>ROUND(E19*F19,2)</f>
        <v>0</v>
      </c>
      <c r="H19" s="172"/>
      <c r="I19" s="171">
        <f>ROUND(E19*H19,2)</f>
        <v>0</v>
      </c>
      <c r="J19" s="172"/>
      <c r="K19" s="171">
        <f>ROUND(E19*J19,2)</f>
        <v>0</v>
      </c>
      <c r="L19" s="171">
        <v>15</v>
      </c>
      <c r="M19" s="173">
        <f>G19*(1+L19/100)</f>
        <v>0</v>
      </c>
      <c r="N19" s="159">
        <v>0</v>
      </c>
      <c r="O19" s="159">
        <f>ROUND(E19*N19,2)</f>
        <v>0</v>
      </c>
      <c r="P19" s="159">
        <v>0</v>
      </c>
      <c r="Q19" s="159">
        <f>ROUND(E19*P19,2)</f>
        <v>0</v>
      </c>
      <c r="R19" s="159"/>
      <c r="S19" s="159" t="s">
        <v>267</v>
      </c>
      <c r="T19" s="159" t="s">
        <v>224</v>
      </c>
      <c r="U19" s="159">
        <v>0</v>
      </c>
      <c r="V19" s="159">
        <f>ROUND(E19*U19,2)</f>
        <v>0</v>
      </c>
      <c r="W19" s="159"/>
      <c r="X19" s="159" t="s">
        <v>344</v>
      </c>
      <c r="Y19" s="150"/>
      <c r="Z19" s="150"/>
      <c r="AA19" s="150"/>
      <c r="AB19" s="150"/>
      <c r="AC19" s="150"/>
      <c r="AD19" s="150"/>
      <c r="AE19" s="150"/>
      <c r="AF19" s="150"/>
      <c r="AG19" s="150" t="s">
        <v>1373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57"/>
      <c r="B20" s="158"/>
      <c r="C20" s="287" t="s">
        <v>1511</v>
      </c>
      <c r="D20" s="288"/>
      <c r="E20" s="288"/>
      <c r="F20" s="288"/>
      <c r="G20" s="288"/>
      <c r="H20" s="159"/>
      <c r="I20" s="159"/>
      <c r="J20" s="159"/>
      <c r="K20" s="159"/>
      <c r="L20" s="159"/>
      <c r="M20" s="159"/>
      <c r="N20" s="159"/>
      <c r="O20" s="159"/>
      <c r="P20" s="159"/>
      <c r="Q20" s="159"/>
      <c r="R20" s="159"/>
      <c r="S20" s="159"/>
      <c r="T20" s="159"/>
      <c r="U20" s="159"/>
      <c r="V20" s="159"/>
      <c r="W20" s="159"/>
      <c r="X20" s="159"/>
      <c r="Y20" s="150"/>
      <c r="Z20" s="150"/>
      <c r="AA20" s="150"/>
      <c r="AB20" s="150"/>
      <c r="AC20" s="150"/>
      <c r="AD20" s="150"/>
      <c r="AE20" s="150"/>
      <c r="AF20" s="150"/>
      <c r="AG20" s="150" t="s">
        <v>228</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67">
        <v>7</v>
      </c>
      <c r="B21" s="168" t="s">
        <v>1522</v>
      </c>
      <c r="C21" s="177" t="s">
        <v>1523</v>
      </c>
      <c r="D21" s="169" t="s">
        <v>266</v>
      </c>
      <c r="E21" s="170">
        <v>6</v>
      </c>
      <c r="F21" s="171">
        <f>H21+J21</f>
        <v>0</v>
      </c>
      <c r="G21" s="171">
        <f>ROUND(E21*F21,2)</f>
        <v>0</v>
      </c>
      <c r="H21" s="172"/>
      <c r="I21" s="171">
        <f>ROUND(E21*H21,2)</f>
        <v>0</v>
      </c>
      <c r="J21" s="172"/>
      <c r="K21" s="171">
        <f>ROUND(E21*J21,2)</f>
        <v>0</v>
      </c>
      <c r="L21" s="171">
        <v>15</v>
      </c>
      <c r="M21" s="173">
        <f>G21*(1+L21/100)</f>
        <v>0</v>
      </c>
      <c r="N21" s="159">
        <v>0</v>
      </c>
      <c r="O21" s="159">
        <f>ROUND(E21*N21,2)</f>
        <v>0</v>
      </c>
      <c r="P21" s="159">
        <v>0</v>
      </c>
      <c r="Q21" s="159">
        <f>ROUND(E21*P21,2)</f>
        <v>0</v>
      </c>
      <c r="R21" s="159"/>
      <c r="S21" s="159" t="s">
        <v>267</v>
      </c>
      <c r="T21" s="159" t="s">
        <v>224</v>
      </c>
      <c r="U21" s="159">
        <v>0</v>
      </c>
      <c r="V21" s="159">
        <f>ROUND(E21*U21,2)</f>
        <v>0</v>
      </c>
      <c r="W21" s="159"/>
      <c r="X21" s="159" t="s">
        <v>344</v>
      </c>
      <c r="Y21" s="150"/>
      <c r="Z21" s="150"/>
      <c r="AA21" s="150"/>
      <c r="AB21" s="150"/>
      <c r="AC21" s="150"/>
      <c r="AD21" s="150"/>
      <c r="AE21" s="150"/>
      <c r="AF21" s="150"/>
      <c r="AG21" s="150" t="s">
        <v>1373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287" t="s">
        <v>1511</v>
      </c>
      <c r="D22" s="288"/>
      <c r="E22" s="288"/>
      <c r="F22" s="288"/>
      <c r="G22" s="288"/>
      <c r="H22" s="159"/>
      <c r="I22" s="159"/>
      <c r="J22" s="159"/>
      <c r="K22" s="159"/>
      <c r="L22" s="159"/>
      <c r="M22" s="159"/>
      <c r="N22" s="159"/>
      <c r="O22" s="159"/>
      <c r="P22" s="159"/>
      <c r="Q22" s="159"/>
      <c r="R22" s="159"/>
      <c r="S22" s="159"/>
      <c r="T22" s="159"/>
      <c r="U22" s="159"/>
      <c r="V22" s="159"/>
      <c r="W22" s="159"/>
      <c r="X22" s="159"/>
      <c r="Y22" s="150"/>
      <c r="Z22" s="150"/>
      <c r="AA22" s="150"/>
      <c r="AB22" s="150"/>
      <c r="AC22" s="150"/>
      <c r="AD22" s="150"/>
      <c r="AE22" s="150"/>
      <c r="AF22" s="150"/>
      <c r="AG22" s="150" t="s">
        <v>228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67">
        <v>8</v>
      </c>
      <c r="B23" s="168" t="s">
        <v>1524</v>
      </c>
      <c r="C23" s="177" t="s">
        <v>1525</v>
      </c>
      <c r="D23" s="169" t="s">
        <v>266</v>
      </c>
      <c r="E23" s="170">
        <v>2</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267</v>
      </c>
      <c r="T23" s="159" t="s">
        <v>224</v>
      </c>
      <c r="U23" s="159">
        <v>0</v>
      </c>
      <c r="V23" s="159">
        <f>ROUND(E23*U23,2)</f>
        <v>0</v>
      </c>
      <c r="W23" s="159"/>
      <c r="X23" s="159" t="s">
        <v>344</v>
      </c>
      <c r="Y23" s="150"/>
      <c r="Z23" s="150"/>
      <c r="AA23" s="150"/>
      <c r="AB23" s="150"/>
      <c r="AC23" s="150"/>
      <c r="AD23" s="150"/>
      <c r="AE23" s="150"/>
      <c r="AF23" s="150"/>
      <c r="AG23" s="150" t="s">
        <v>1373</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287" t="s">
        <v>1511</v>
      </c>
      <c r="D24" s="288"/>
      <c r="E24" s="288"/>
      <c r="F24" s="288"/>
      <c r="G24" s="288"/>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228</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67">
        <v>9</v>
      </c>
      <c r="B25" s="168" t="s">
        <v>1526</v>
      </c>
      <c r="C25" s="177" t="s">
        <v>1527</v>
      </c>
      <c r="D25" s="169" t="s">
        <v>266</v>
      </c>
      <c r="E25" s="170">
        <v>1</v>
      </c>
      <c r="F25" s="171">
        <f>H25+J25</f>
        <v>0</v>
      </c>
      <c r="G25" s="171">
        <f>ROUND(E25*F25,2)</f>
        <v>0</v>
      </c>
      <c r="H25" s="172"/>
      <c r="I25" s="171">
        <f>ROUND(E25*H25,2)</f>
        <v>0</v>
      </c>
      <c r="J25" s="172"/>
      <c r="K25" s="171">
        <f>ROUND(E25*J25,2)</f>
        <v>0</v>
      </c>
      <c r="L25" s="171">
        <v>15</v>
      </c>
      <c r="M25" s="173">
        <f>G25*(1+L25/100)</f>
        <v>0</v>
      </c>
      <c r="N25" s="159">
        <v>0</v>
      </c>
      <c r="O25" s="159">
        <f>ROUND(E25*N25,2)</f>
        <v>0</v>
      </c>
      <c r="P25" s="159">
        <v>0</v>
      </c>
      <c r="Q25" s="159">
        <f>ROUND(E25*P25,2)</f>
        <v>0</v>
      </c>
      <c r="R25" s="159"/>
      <c r="S25" s="159" t="s">
        <v>267</v>
      </c>
      <c r="T25" s="159" t="s">
        <v>224</v>
      </c>
      <c r="U25" s="159">
        <v>0</v>
      </c>
      <c r="V25" s="159">
        <f>ROUND(E25*U25,2)</f>
        <v>0</v>
      </c>
      <c r="W25" s="159"/>
      <c r="X25" s="159" t="s">
        <v>344</v>
      </c>
      <c r="Y25" s="150"/>
      <c r="Z25" s="150"/>
      <c r="AA25" s="150"/>
      <c r="AB25" s="150"/>
      <c r="AC25" s="150"/>
      <c r="AD25" s="150"/>
      <c r="AE25" s="150"/>
      <c r="AF25" s="150"/>
      <c r="AG25" s="150" t="s">
        <v>1373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57"/>
      <c r="B26" s="158"/>
      <c r="C26" s="287" t="s">
        <v>1511</v>
      </c>
      <c r="D26" s="288"/>
      <c r="E26" s="288"/>
      <c r="F26" s="288"/>
      <c r="G26" s="288"/>
      <c r="H26" s="159"/>
      <c r="I26" s="159"/>
      <c r="J26" s="159"/>
      <c r="K26" s="159"/>
      <c r="L26" s="159"/>
      <c r="M26" s="159"/>
      <c r="N26" s="159"/>
      <c r="O26" s="159"/>
      <c r="P26" s="159"/>
      <c r="Q26" s="159"/>
      <c r="R26" s="159"/>
      <c r="S26" s="159"/>
      <c r="T26" s="159"/>
      <c r="U26" s="159"/>
      <c r="V26" s="159"/>
      <c r="W26" s="159"/>
      <c r="X26" s="159"/>
      <c r="Y26" s="150"/>
      <c r="Z26" s="150"/>
      <c r="AA26" s="150"/>
      <c r="AB26" s="150"/>
      <c r="AC26" s="150"/>
      <c r="AD26" s="150"/>
      <c r="AE26" s="150"/>
      <c r="AF26" s="150"/>
      <c r="AG26" s="150" t="s">
        <v>228</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67">
        <v>10</v>
      </c>
      <c r="B27" s="168" t="s">
        <v>1514</v>
      </c>
      <c r="C27" s="177" t="s">
        <v>1528</v>
      </c>
      <c r="D27" s="169" t="s">
        <v>266</v>
      </c>
      <c r="E27" s="170">
        <v>2</v>
      </c>
      <c r="F27" s="171">
        <f>H27+J27</f>
        <v>0</v>
      </c>
      <c r="G27" s="171">
        <f>ROUND(E27*F27,2)</f>
        <v>0</v>
      </c>
      <c r="H27" s="172"/>
      <c r="I27" s="171">
        <f>ROUND(E27*H27,2)</f>
        <v>0</v>
      </c>
      <c r="J27" s="172"/>
      <c r="K27" s="171">
        <f>ROUND(E27*J27,2)</f>
        <v>0</v>
      </c>
      <c r="L27" s="171">
        <v>15</v>
      </c>
      <c r="M27" s="173">
        <f>G27*(1+L27/100)</f>
        <v>0</v>
      </c>
      <c r="N27" s="159">
        <v>0</v>
      </c>
      <c r="O27" s="159">
        <f>ROUND(E27*N27,2)</f>
        <v>0</v>
      </c>
      <c r="P27" s="159">
        <v>0</v>
      </c>
      <c r="Q27" s="159">
        <f>ROUND(E27*P27,2)</f>
        <v>0</v>
      </c>
      <c r="R27" s="159"/>
      <c r="S27" s="159" t="s">
        <v>267</v>
      </c>
      <c r="T27" s="159" t="s">
        <v>224</v>
      </c>
      <c r="U27" s="159">
        <v>0</v>
      </c>
      <c r="V27" s="159">
        <f>ROUND(E27*U27,2)</f>
        <v>0</v>
      </c>
      <c r="W27" s="159"/>
      <c r="X27" s="159" t="s">
        <v>1529</v>
      </c>
      <c r="Y27" s="150"/>
      <c r="Z27" s="150"/>
      <c r="AA27" s="150"/>
      <c r="AB27" s="150"/>
      <c r="AC27" s="150"/>
      <c r="AD27" s="150"/>
      <c r="AE27" s="150"/>
      <c r="AF27" s="150"/>
      <c r="AG27" s="150" t="s">
        <v>1530</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287" t="s">
        <v>1511</v>
      </c>
      <c r="D28" s="288"/>
      <c r="E28" s="288"/>
      <c r="F28" s="288"/>
      <c r="G28" s="288"/>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228</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5">
      <c r="A29" s="161" t="s">
        <v>218</v>
      </c>
      <c r="B29" s="162" t="s">
        <v>95</v>
      </c>
      <c r="C29" s="176" t="s">
        <v>96</v>
      </c>
      <c r="D29" s="163"/>
      <c r="E29" s="164"/>
      <c r="F29" s="165"/>
      <c r="G29" s="165">
        <f>SUMIF(AG30:AG37,"&lt;&gt;NOR",G30:G37)</f>
        <v>0</v>
      </c>
      <c r="H29" s="165"/>
      <c r="I29" s="165">
        <f>SUM(I30:I37)</f>
        <v>0</v>
      </c>
      <c r="J29" s="165"/>
      <c r="K29" s="165">
        <f>SUM(K30:K37)</f>
        <v>0</v>
      </c>
      <c r="L29" s="165"/>
      <c r="M29" s="166">
        <f>SUM(M30:M37)</f>
        <v>0</v>
      </c>
      <c r="N29" s="160"/>
      <c r="O29" s="160">
        <f>SUM(O30:O37)</f>
        <v>0</v>
      </c>
      <c r="P29" s="160"/>
      <c r="Q29" s="160">
        <f>SUM(Q30:Q37)</f>
        <v>0</v>
      </c>
      <c r="R29" s="160"/>
      <c r="S29" s="160"/>
      <c r="T29" s="160"/>
      <c r="U29" s="160"/>
      <c r="V29" s="160">
        <f>SUM(V30:V37)</f>
        <v>0</v>
      </c>
      <c r="W29" s="160"/>
      <c r="X29" s="160"/>
      <c r="AG29" t="s">
        <v>219</v>
      </c>
    </row>
    <row r="30" spans="1:60" outlineLevel="1" x14ac:dyDescent="0.25">
      <c r="A30" s="167">
        <v>11</v>
      </c>
      <c r="B30" s="168" t="s">
        <v>1531</v>
      </c>
      <c r="C30" s="177" t="s">
        <v>1532</v>
      </c>
      <c r="D30" s="169" t="s">
        <v>266</v>
      </c>
      <c r="E30" s="170">
        <v>8</v>
      </c>
      <c r="F30" s="171">
        <f>H30+J30</f>
        <v>0</v>
      </c>
      <c r="G30" s="171">
        <f>ROUND(E30*F30,2)</f>
        <v>0</v>
      </c>
      <c r="H30" s="172"/>
      <c r="I30" s="171">
        <f>ROUND(E30*H30,2)</f>
        <v>0</v>
      </c>
      <c r="J30" s="172"/>
      <c r="K30" s="171">
        <f>ROUND(E30*J30,2)</f>
        <v>0</v>
      </c>
      <c r="L30" s="171">
        <v>15</v>
      </c>
      <c r="M30" s="173">
        <f>G30*(1+L30/100)</f>
        <v>0</v>
      </c>
      <c r="N30" s="159">
        <v>0</v>
      </c>
      <c r="O30" s="159">
        <f>ROUND(E30*N30,2)</f>
        <v>0</v>
      </c>
      <c r="P30" s="159">
        <v>0</v>
      </c>
      <c r="Q30" s="159">
        <f>ROUND(E30*P30,2)</f>
        <v>0</v>
      </c>
      <c r="R30" s="159"/>
      <c r="S30" s="159" t="s">
        <v>267</v>
      </c>
      <c r="T30" s="159" t="s">
        <v>224</v>
      </c>
      <c r="U30" s="159">
        <v>0</v>
      </c>
      <c r="V30" s="159">
        <f>ROUND(E30*U30,2)</f>
        <v>0</v>
      </c>
      <c r="W30" s="159"/>
      <c r="X30" s="159" t="s">
        <v>268</v>
      </c>
      <c r="Y30" s="150"/>
      <c r="Z30" s="150"/>
      <c r="AA30" s="150"/>
      <c r="AB30" s="150"/>
      <c r="AC30" s="150"/>
      <c r="AD30" s="150"/>
      <c r="AE30" s="150"/>
      <c r="AF30" s="150"/>
      <c r="AG30" s="150" t="s">
        <v>269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57"/>
      <c r="B31" s="158"/>
      <c r="C31" s="287" t="s">
        <v>1511</v>
      </c>
      <c r="D31" s="288"/>
      <c r="E31" s="288"/>
      <c r="F31" s="288"/>
      <c r="G31" s="288"/>
      <c r="H31" s="159"/>
      <c r="I31" s="159"/>
      <c r="J31" s="159"/>
      <c r="K31" s="159"/>
      <c r="L31" s="159"/>
      <c r="M31" s="159"/>
      <c r="N31" s="159"/>
      <c r="O31" s="159"/>
      <c r="P31" s="159"/>
      <c r="Q31" s="159"/>
      <c r="R31" s="159"/>
      <c r="S31" s="159"/>
      <c r="T31" s="159"/>
      <c r="U31" s="159"/>
      <c r="V31" s="159"/>
      <c r="W31" s="159"/>
      <c r="X31" s="159"/>
      <c r="Y31" s="150"/>
      <c r="Z31" s="150"/>
      <c r="AA31" s="150"/>
      <c r="AB31" s="150"/>
      <c r="AC31" s="150"/>
      <c r="AD31" s="150"/>
      <c r="AE31" s="150"/>
      <c r="AF31" s="150"/>
      <c r="AG31" s="150" t="s">
        <v>228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67">
        <v>12</v>
      </c>
      <c r="B32" s="168" t="s">
        <v>1533</v>
      </c>
      <c r="C32" s="177" t="s">
        <v>1534</v>
      </c>
      <c r="D32" s="169" t="s">
        <v>266</v>
      </c>
      <c r="E32" s="170">
        <v>6</v>
      </c>
      <c r="F32" s="171">
        <f>H32+J32</f>
        <v>0</v>
      </c>
      <c r="G32" s="171">
        <f>ROUND(E32*F32,2)</f>
        <v>0</v>
      </c>
      <c r="H32" s="172"/>
      <c r="I32" s="171">
        <f>ROUND(E32*H32,2)</f>
        <v>0</v>
      </c>
      <c r="J32" s="172"/>
      <c r="K32" s="171">
        <f>ROUND(E32*J32,2)</f>
        <v>0</v>
      </c>
      <c r="L32" s="171">
        <v>15</v>
      </c>
      <c r="M32" s="173">
        <f>G32*(1+L32/100)</f>
        <v>0</v>
      </c>
      <c r="N32" s="159">
        <v>0</v>
      </c>
      <c r="O32" s="159">
        <f>ROUND(E32*N32,2)</f>
        <v>0</v>
      </c>
      <c r="P32" s="159">
        <v>0</v>
      </c>
      <c r="Q32" s="159">
        <f>ROUND(E32*P32,2)</f>
        <v>0</v>
      </c>
      <c r="R32" s="159"/>
      <c r="S32" s="159" t="s">
        <v>267</v>
      </c>
      <c r="T32" s="159" t="s">
        <v>224</v>
      </c>
      <c r="U32" s="159">
        <v>0</v>
      </c>
      <c r="V32" s="159">
        <f>ROUND(E32*U32,2)</f>
        <v>0</v>
      </c>
      <c r="W32" s="159"/>
      <c r="X32" s="159" t="s">
        <v>268</v>
      </c>
      <c r="Y32" s="150"/>
      <c r="Z32" s="150"/>
      <c r="AA32" s="150"/>
      <c r="AB32" s="150"/>
      <c r="AC32" s="150"/>
      <c r="AD32" s="150"/>
      <c r="AE32" s="150"/>
      <c r="AF32" s="150"/>
      <c r="AG32" s="150" t="s">
        <v>269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57"/>
      <c r="B33" s="158"/>
      <c r="C33" s="287" t="s">
        <v>1511</v>
      </c>
      <c r="D33" s="288"/>
      <c r="E33" s="288"/>
      <c r="F33" s="288"/>
      <c r="G33" s="288"/>
      <c r="H33" s="159"/>
      <c r="I33" s="159"/>
      <c r="J33" s="159"/>
      <c r="K33" s="159"/>
      <c r="L33" s="159"/>
      <c r="M33" s="159"/>
      <c r="N33" s="159"/>
      <c r="O33" s="159"/>
      <c r="P33" s="159"/>
      <c r="Q33" s="159"/>
      <c r="R33" s="159"/>
      <c r="S33" s="159"/>
      <c r="T33" s="159"/>
      <c r="U33" s="159"/>
      <c r="V33" s="159"/>
      <c r="W33" s="159"/>
      <c r="X33" s="159"/>
      <c r="Y33" s="150"/>
      <c r="Z33" s="150"/>
      <c r="AA33" s="150"/>
      <c r="AB33" s="150"/>
      <c r="AC33" s="150"/>
      <c r="AD33" s="150"/>
      <c r="AE33" s="150"/>
      <c r="AF33" s="150"/>
      <c r="AG33" s="150" t="s">
        <v>228</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67">
        <v>13</v>
      </c>
      <c r="B34" s="168" t="s">
        <v>1535</v>
      </c>
      <c r="C34" s="177" t="s">
        <v>1536</v>
      </c>
      <c r="D34" s="169" t="s">
        <v>266</v>
      </c>
      <c r="E34" s="170">
        <v>8</v>
      </c>
      <c r="F34" s="171">
        <f>H34+J34</f>
        <v>0</v>
      </c>
      <c r="G34" s="171">
        <f>ROUND(E34*F34,2)</f>
        <v>0</v>
      </c>
      <c r="H34" s="172"/>
      <c r="I34" s="171">
        <f>ROUND(E34*H34,2)</f>
        <v>0</v>
      </c>
      <c r="J34" s="172"/>
      <c r="K34" s="171">
        <f>ROUND(E34*J34,2)</f>
        <v>0</v>
      </c>
      <c r="L34" s="171">
        <v>15</v>
      </c>
      <c r="M34" s="173">
        <f>G34*(1+L34/100)</f>
        <v>0</v>
      </c>
      <c r="N34" s="159">
        <v>0</v>
      </c>
      <c r="O34" s="159">
        <f>ROUND(E34*N34,2)</f>
        <v>0</v>
      </c>
      <c r="P34" s="159">
        <v>0</v>
      </c>
      <c r="Q34" s="159">
        <f>ROUND(E34*P34,2)</f>
        <v>0</v>
      </c>
      <c r="R34" s="159"/>
      <c r="S34" s="159" t="s">
        <v>267</v>
      </c>
      <c r="T34" s="159" t="s">
        <v>224</v>
      </c>
      <c r="U34" s="159">
        <v>0</v>
      </c>
      <c r="V34" s="159">
        <f>ROUND(E34*U34,2)</f>
        <v>0</v>
      </c>
      <c r="W34" s="159"/>
      <c r="X34" s="159" t="s">
        <v>344</v>
      </c>
      <c r="Y34" s="150"/>
      <c r="Z34" s="150"/>
      <c r="AA34" s="150"/>
      <c r="AB34" s="150"/>
      <c r="AC34" s="150"/>
      <c r="AD34" s="150"/>
      <c r="AE34" s="150"/>
      <c r="AF34" s="150"/>
      <c r="AG34" s="150" t="s">
        <v>1373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57"/>
      <c r="B35" s="158"/>
      <c r="C35" s="287" t="s">
        <v>1511</v>
      </c>
      <c r="D35" s="288"/>
      <c r="E35" s="288"/>
      <c r="F35" s="288"/>
      <c r="G35" s="288"/>
      <c r="H35" s="159"/>
      <c r="I35" s="159"/>
      <c r="J35" s="159"/>
      <c r="K35" s="159"/>
      <c r="L35" s="159"/>
      <c r="M35" s="159"/>
      <c r="N35" s="159"/>
      <c r="O35" s="159"/>
      <c r="P35" s="159"/>
      <c r="Q35" s="159"/>
      <c r="R35" s="159"/>
      <c r="S35" s="159"/>
      <c r="T35" s="159"/>
      <c r="U35" s="159"/>
      <c r="V35" s="159"/>
      <c r="W35" s="159"/>
      <c r="X35" s="159"/>
      <c r="Y35" s="150"/>
      <c r="Z35" s="150"/>
      <c r="AA35" s="150"/>
      <c r="AB35" s="150"/>
      <c r="AC35" s="150"/>
      <c r="AD35" s="150"/>
      <c r="AE35" s="150"/>
      <c r="AF35" s="150"/>
      <c r="AG35" s="150" t="s">
        <v>228</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67">
        <v>14</v>
      </c>
      <c r="B36" s="168" t="s">
        <v>1537</v>
      </c>
      <c r="C36" s="177" t="s">
        <v>1538</v>
      </c>
      <c r="D36" s="169" t="s">
        <v>266</v>
      </c>
      <c r="E36" s="170">
        <v>6</v>
      </c>
      <c r="F36" s="171">
        <f>H36+J36</f>
        <v>0</v>
      </c>
      <c r="G36" s="171">
        <f>ROUND(E36*F36,2)</f>
        <v>0</v>
      </c>
      <c r="H36" s="172"/>
      <c r="I36" s="171">
        <f>ROUND(E36*H36,2)</f>
        <v>0</v>
      </c>
      <c r="J36" s="172"/>
      <c r="K36" s="171">
        <f>ROUND(E36*J36,2)</f>
        <v>0</v>
      </c>
      <c r="L36" s="171">
        <v>15</v>
      </c>
      <c r="M36" s="173">
        <f>G36*(1+L36/100)</f>
        <v>0</v>
      </c>
      <c r="N36" s="159">
        <v>0</v>
      </c>
      <c r="O36" s="159">
        <f>ROUND(E36*N36,2)</f>
        <v>0</v>
      </c>
      <c r="P36" s="159">
        <v>0</v>
      </c>
      <c r="Q36" s="159">
        <f>ROUND(E36*P36,2)</f>
        <v>0</v>
      </c>
      <c r="R36" s="159"/>
      <c r="S36" s="159" t="s">
        <v>267</v>
      </c>
      <c r="T36" s="159" t="s">
        <v>224</v>
      </c>
      <c r="U36" s="159">
        <v>0</v>
      </c>
      <c r="V36" s="159">
        <f>ROUND(E36*U36,2)</f>
        <v>0</v>
      </c>
      <c r="W36" s="159"/>
      <c r="X36" s="159" t="s">
        <v>344</v>
      </c>
      <c r="Y36" s="150"/>
      <c r="Z36" s="150"/>
      <c r="AA36" s="150"/>
      <c r="AB36" s="150"/>
      <c r="AC36" s="150"/>
      <c r="AD36" s="150"/>
      <c r="AE36" s="150"/>
      <c r="AF36" s="150"/>
      <c r="AG36" s="150" t="s">
        <v>1373</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57"/>
      <c r="B37" s="158"/>
      <c r="C37" s="287" t="s">
        <v>1511</v>
      </c>
      <c r="D37" s="288"/>
      <c r="E37" s="288"/>
      <c r="F37" s="288"/>
      <c r="G37" s="288"/>
      <c r="H37" s="159"/>
      <c r="I37" s="159"/>
      <c r="J37" s="159"/>
      <c r="K37" s="159"/>
      <c r="L37" s="159"/>
      <c r="M37" s="159"/>
      <c r="N37" s="159"/>
      <c r="O37" s="159"/>
      <c r="P37" s="159"/>
      <c r="Q37" s="159"/>
      <c r="R37" s="159"/>
      <c r="S37" s="159"/>
      <c r="T37" s="159"/>
      <c r="U37" s="159"/>
      <c r="V37" s="159"/>
      <c r="W37" s="159"/>
      <c r="X37" s="159"/>
      <c r="Y37" s="150"/>
      <c r="Z37" s="150"/>
      <c r="AA37" s="150"/>
      <c r="AB37" s="150"/>
      <c r="AC37" s="150"/>
      <c r="AD37" s="150"/>
      <c r="AE37" s="150"/>
      <c r="AF37" s="150"/>
      <c r="AG37" s="150" t="s">
        <v>228</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x14ac:dyDescent="0.25">
      <c r="A38" s="161" t="s">
        <v>218</v>
      </c>
      <c r="B38" s="162" t="s">
        <v>97</v>
      </c>
      <c r="C38" s="176" t="s">
        <v>98</v>
      </c>
      <c r="D38" s="163"/>
      <c r="E38" s="164"/>
      <c r="F38" s="165"/>
      <c r="G38" s="165">
        <f>SUMIF(AG39:AG86,"&lt;&gt;NOR",G39:G86)</f>
        <v>0</v>
      </c>
      <c r="H38" s="165"/>
      <c r="I38" s="165">
        <f>SUM(I39:I86)</f>
        <v>0</v>
      </c>
      <c r="J38" s="165"/>
      <c r="K38" s="165">
        <f>SUM(K39:K86)</f>
        <v>0</v>
      </c>
      <c r="L38" s="165"/>
      <c r="M38" s="166">
        <f>SUM(M39:M86)</f>
        <v>0</v>
      </c>
      <c r="N38" s="160"/>
      <c r="O38" s="160">
        <f>SUM(O39:O86)</f>
        <v>0</v>
      </c>
      <c r="P38" s="160"/>
      <c r="Q38" s="160">
        <f>SUM(Q39:Q86)</f>
        <v>0</v>
      </c>
      <c r="R38" s="160"/>
      <c r="S38" s="160"/>
      <c r="T38" s="160"/>
      <c r="U38" s="160"/>
      <c r="V38" s="160">
        <f>SUM(V39:V86)</f>
        <v>0</v>
      </c>
      <c r="W38" s="160"/>
      <c r="X38" s="160"/>
      <c r="AG38" t="s">
        <v>219</v>
      </c>
    </row>
    <row r="39" spans="1:60" outlineLevel="1" x14ac:dyDescent="0.25">
      <c r="A39" s="167">
        <v>15</v>
      </c>
      <c r="B39" s="168" t="s">
        <v>1539</v>
      </c>
      <c r="C39" s="177" t="s">
        <v>1540</v>
      </c>
      <c r="D39" s="169" t="s">
        <v>288</v>
      </c>
      <c r="E39" s="170">
        <v>95</v>
      </c>
      <c r="F39" s="171">
        <f>H39+J39</f>
        <v>0</v>
      </c>
      <c r="G39" s="171">
        <f>ROUND(E39*F39,2)</f>
        <v>0</v>
      </c>
      <c r="H39" s="172"/>
      <c r="I39" s="171">
        <f>ROUND(E39*H39,2)</f>
        <v>0</v>
      </c>
      <c r="J39" s="172"/>
      <c r="K39" s="171">
        <f>ROUND(E39*J39,2)</f>
        <v>0</v>
      </c>
      <c r="L39" s="171">
        <v>15</v>
      </c>
      <c r="M39" s="173">
        <f>G39*(1+L39/100)</f>
        <v>0</v>
      </c>
      <c r="N39" s="159">
        <v>0</v>
      </c>
      <c r="O39" s="159">
        <f>ROUND(E39*N39,2)</f>
        <v>0</v>
      </c>
      <c r="P39" s="159">
        <v>0</v>
      </c>
      <c r="Q39" s="159">
        <f>ROUND(E39*P39,2)</f>
        <v>0</v>
      </c>
      <c r="R39" s="159"/>
      <c r="S39" s="159" t="s">
        <v>267</v>
      </c>
      <c r="T39" s="159" t="s">
        <v>224</v>
      </c>
      <c r="U39" s="159">
        <v>0</v>
      </c>
      <c r="V39" s="159">
        <f>ROUND(E39*U39,2)</f>
        <v>0</v>
      </c>
      <c r="W39" s="159"/>
      <c r="X39" s="159" t="s">
        <v>268</v>
      </c>
      <c r="Y39" s="150"/>
      <c r="Z39" s="150"/>
      <c r="AA39" s="150"/>
      <c r="AB39" s="150"/>
      <c r="AC39" s="150"/>
      <c r="AD39" s="150"/>
      <c r="AE39" s="150"/>
      <c r="AF39" s="150"/>
      <c r="AG39" s="150" t="s">
        <v>269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57"/>
      <c r="B40" s="158"/>
      <c r="C40" s="287" t="s">
        <v>1541</v>
      </c>
      <c r="D40" s="288"/>
      <c r="E40" s="288"/>
      <c r="F40" s="288"/>
      <c r="G40" s="288"/>
      <c r="H40" s="159"/>
      <c r="I40" s="159"/>
      <c r="J40" s="159"/>
      <c r="K40" s="159"/>
      <c r="L40" s="159"/>
      <c r="M40" s="159"/>
      <c r="N40" s="159"/>
      <c r="O40" s="159"/>
      <c r="P40" s="159"/>
      <c r="Q40" s="159"/>
      <c r="R40" s="159"/>
      <c r="S40" s="159"/>
      <c r="T40" s="159"/>
      <c r="U40" s="159"/>
      <c r="V40" s="159"/>
      <c r="W40" s="159"/>
      <c r="X40" s="159"/>
      <c r="Y40" s="150"/>
      <c r="Z40" s="150"/>
      <c r="AA40" s="150"/>
      <c r="AB40" s="150"/>
      <c r="AC40" s="150"/>
      <c r="AD40" s="150"/>
      <c r="AE40" s="150"/>
      <c r="AF40" s="150"/>
      <c r="AG40" s="150" t="s">
        <v>228</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67">
        <v>16</v>
      </c>
      <c r="B41" s="168" t="s">
        <v>1542</v>
      </c>
      <c r="C41" s="177" t="s">
        <v>1543</v>
      </c>
      <c r="D41" s="169" t="s">
        <v>288</v>
      </c>
      <c r="E41" s="170">
        <v>19</v>
      </c>
      <c r="F41" s="171">
        <f>H41+J41</f>
        <v>0</v>
      </c>
      <c r="G41" s="171">
        <f>ROUND(E41*F41,2)</f>
        <v>0</v>
      </c>
      <c r="H41" s="172"/>
      <c r="I41" s="171">
        <f>ROUND(E41*H41,2)</f>
        <v>0</v>
      </c>
      <c r="J41" s="172"/>
      <c r="K41" s="171">
        <f>ROUND(E41*J41,2)</f>
        <v>0</v>
      </c>
      <c r="L41" s="171">
        <v>15</v>
      </c>
      <c r="M41" s="173">
        <f>G41*(1+L41/100)</f>
        <v>0</v>
      </c>
      <c r="N41" s="159">
        <v>0</v>
      </c>
      <c r="O41" s="159">
        <f>ROUND(E41*N41,2)</f>
        <v>0</v>
      </c>
      <c r="P41" s="159">
        <v>0</v>
      </c>
      <c r="Q41" s="159">
        <f>ROUND(E41*P41,2)</f>
        <v>0</v>
      </c>
      <c r="R41" s="159"/>
      <c r="S41" s="159" t="s">
        <v>267</v>
      </c>
      <c r="T41" s="159" t="s">
        <v>224</v>
      </c>
      <c r="U41" s="159">
        <v>0</v>
      </c>
      <c r="V41" s="159">
        <f>ROUND(E41*U41,2)</f>
        <v>0</v>
      </c>
      <c r="W41" s="159"/>
      <c r="X41" s="159" t="s">
        <v>268</v>
      </c>
      <c r="Y41" s="150"/>
      <c r="Z41" s="150"/>
      <c r="AA41" s="150"/>
      <c r="AB41" s="150"/>
      <c r="AC41" s="150"/>
      <c r="AD41" s="150"/>
      <c r="AE41" s="150"/>
      <c r="AF41" s="150"/>
      <c r="AG41" s="150" t="s">
        <v>269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7"/>
      <c r="B42" s="158"/>
      <c r="C42" s="287" t="s">
        <v>1541</v>
      </c>
      <c r="D42" s="288"/>
      <c r="E42" s="288"/>
      <c r="F42" s="288"/>
      <c r="G42" s="288"/>
      <c r="H42" s="159"/>
      <c r="I42" s="159"/>
      <c r="J42" s="159"/>
      <c r="K42" s="159"/>
      <c r="L42" s="159"/>
      <c r="M42" s="159"/>
      <c r="N42" s="159"/>
      <c r="O42" s="159"/>
      <c r="P42" s="159"/>
      <c r="Q42" s="159"/>
      <c r="R42" s="159"/>
      <c r="S42" s="159"/>
      <c r="T42" s="159"/>
      <c r="U42" s="159"/>
      <c r="V42" s="159"/>
      <c r="W42" s="159"/>
      <c r="X42" s="159"/>
      <c r="Y42" s="150"/>
      <c r="Z42" s="150"/>
      <c r="AA42" s="150"/>
      <c r="AB42" s="150"/>
      <c r="AC42" s="150"/>
      <c r="AD42" s="150"/>
      <c r="AE42" s="150"/>
      <c r="AF42" s="150"/>
      <c r="AG42" s="150" t="s">
        <v>228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67">
        <v>17</v>
      </c>
      <c r="B43" s="168" t="s">
        <v>1544</v>
      </c>
      <c r="C43" s="177" t="s">
        <v>1545</v>
      </c>
      <c r="D43" s="169" t="s">
        <v>288</v>
      </c>
      <c r="E43" s="170">
        <v>3</v>
      </c>
      <c r="F43" s="171">
        <f>H43+J43</f>
        <v>0</v>
      </c>
      <c r="G43" s="171">
        <f>ROUND(E43*F43,2)</f>
        <v>0</v>
      </c>
      <c r="H43" s="172"/>
      <c r="I43" s="171">
        <f>ROUND(E43*H43,2)</f>
        <v>0</v>
      </c>
      <c r="J43" s="172"/>
      <c r="K43" s="171">
        <f>ROUND(E43*J43,2)</f>
        <v>0</v>
      </c>
      <c r="L43" s="171">
        <v>15</v>
      </c>
      <c r="M43" s="173">
        <f>G43*(1+L43/100)</f>
        <v>0</v>
      </c>
      <c r="N43" s="159">
        <v>0</v>
      </c>
      <c r="O43" s="159">
        <f>ROUND(E43*N43,2)</f>
        <v>0</v>
      </c>
      <c r="P43" s="159">
        <v>0</v>
      </c>
      <c r="Q43" s="159">
        <f>ROUND(E43*P43,2)</f>
        <v>0</v>
      </c>
      <c r="R43" s="159"/>
      <c r="S43" s="159" t="s">
        <v>267</v>
      </c>
      <c r="T43" s="159" t="s">
        <v>224</v>
      </c>
      <c r="U43" s="159">
        <v>0</v>
      </c>
      <c r="V43" s="159">
        <f>ROUND(E43*U43,2)</f>
        <v>0</v>
      </c>
      <c r="W43" s="159"/>
      <c r="X43" s="159" t="s">
        <v>268</v>
      </c>
      <c r="Y43" s="150"/>
      <c r="Z43" s="150"/>
      <c r="AA43" s="150"/>
      <c r="AB43" s="150"/>
      <c r="AC43" s="150"/>
      <c r="AD43" s="150"/>
      <c r="AE43" s="150"/>
      <c r="AF43" s="150"/>
      <c r="AG43" s="150" t="s">
        <v>269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57"/>
      <c r="B44" s="158"/>
      <c r="C44" s="287" t="s">
        <v>1541</v>
      </c>
      <c r="D44" s="288"/>
      <c r="E44" s="288"/>
      <c r="F44" s="288"/>
      <c r="G44" s="288"/>
      <c r="H44" s="159"/>
      <c r="I44" s="159"/>
      <c r="J44" s="159"/>
      <c r="K44" s="159"/>
      <c r="L44" s="159"/>
      <c r="M44" s="159"/>
      <c r="N44" s="159"/>
      <c r="O44" s="159"/>
      <c r="P44" s="159"/>
      <c r="Q44" s="159"/>
      <c r="R44" s="159"/>
      <c r="S44" s="159"/>
      <c r="T44" s="159"/>
      <c r="U44" s="159"/>
      <c r="V44" s="159"/>
      <c r="W44" s="159"/>
      <c r="X44" s="159"/>
      <c r="Y44" s="150"/>
      <c r="Z44" s="150"/>
      <c r="AA44" s="150"/>
      <c r="AB44" s="150"/>
      <c r="AC44" s="150"/>
      <c r="AD44" s="150"/>
      <c r="AE44" s="150"/>
      <c r="AF44" s="150"/>
      <c r="AG44" s="150" t="s">
        <v>228</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67">
        <v>18</v>
      </c>
      <c r="B45" s="168" t="s">
        <v>1546</v>
      </c>
      <c r="C45" s="177" t="s">
        <v>1547</v>
      </c>
      <c r="D45" s="169" t="s">
        <v>288</v>
      </c>
      <c r="E45" s="170">
        <v>125</v>
      </c>
      <c r="F45" s="171">
        <f>H45+J45</f>
        <v>0</v>
      </c>
      <c r="G45" s="171">
        <f>ROUND(E45*F45,2)</f>
        <v>0</v>
      </c>
      <c r="H45" s="172"/>
      <c r="I45" s="171">
        <f>ROUND(E45*H45,2)</f>
        <v>0</v>
      </c>
      <c r="J45" s="172"/>
      <c r="K45" s="171">
        <f>ROUND(E45*J45,2)</f>
        <v>0</v>
      </c>
      <c r="L45" s="171">
        <v>15</v>
      </c>
      <c r="M45" s="173">
        <f>G45*(1+L45/100)</f>
        <v>0</v>
      </c>
      <c r="N45" s="159">
        <v>0</v>
      </c>
      <c r="O45" s="159">
        <f>ROUND(E45*N45,2)</f>
        <v>0</v>
      </c>
      <c r="P45" s="159">
        <v>0</v>
      </c>
      <c r="Q45" s="159">
        <f>ROUND(E45*P45,2)</f>
        <v>0</v>
      </c>
      <c r="R45" s="159"/>
      <c r="S45" s="159" t="s">
        <v>267</v>
      </c>
      <c r="T45" s="159" t="s">
        <v>224</v>
      </c>
      <c r="U45" s="159">
        <v>0</v>
      </c>
      <c r="V45" s="159">
        <f>ROUND(E45*U45,2)</f>
        <v>0</v>
      </c>
      <c r="W45" s="159"/>
      <c r="X45" s="159" t="s">
        <v>268</v>
      </c>
      <c r="Y45" s="150"/>
      <c r="Z45" s="150"/>
      <c r="AA45" s="150"/>
      <c r="AB45" s="150"/>
      <c r="AC45" s="150"/>
      <c r="AD45" s="150"/>
      <c r="AE45" s="150"/>
      <c r="AF45" s="150"/>
      <c r="AG45" s="150" t="s">
        <v>269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287" t="s">
        <v>1541</v>
      </c>
      <c r="D46" s="288"/>
      <c r="E46" s="288"/>
      <c r="F46" s="288"/>
      <c r="G46" s="288"/>
      <c r="H46" s="159"/>
      <c r="I46" s="159"/>
      <c r="J46" s="159"/>
      <c r="K46" s="159"/>
      <c r="L46" s="159"/>
      <c r="M46" s="159"/>
      <c r="N46" s="159"/>
      <c r="O46" s="159"/>
      <c r="P46" s="159"/>
      <c r="Q46" s="159"/>
      <c r="R46" s="159"/>
      <c r="S46" s="159"/>
      <c r="T46" s="159"/>
      <c r="U46" s="159"/>
      <c r="V46" s="159"/>
      <c r="W46" s="159"/>
      <c r="X46" s="159"/>
      <c r="Y46" s="150"/>
      <c r="Z46" s="150"/>
      <c r="AA46" s="150"/>
      <c r="AB46" s="150"/>
      <c r="AC46" s="150"/>
      <c r="AD46" s="150"/>
      <c r="AE46" s="150"/>
      <c r="AF46" s="150"/>
      <c r="AG46" s="150" t="s">
        <v>228</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67">
        <v>19</v>
      </c>
      <c r="B47" s="168" t="s">
        <v>1548</v>
      </c>
      <c r="C47" s="177" t="s">
        <v>1549</v>
      </c>
      <c r="D47" s="169" t="s">
        <v>288</v>
      </c>
      <c r="E47" s="170">
        <v>110</v>
      </c>
      <c r="F47" s="171">
        <f>H47+J47</f>
        <v>0</v>
      </c>
      <c r="G47" s="171">
        <f>ROUND(E47*F47,2)</f>
        <v>0</v>
      </c>
      <c r="H47" s="172"/>
      <c r="I47" s="171">
        <f>ROUND(E47*H47,2)</f>
        <v>0</v>
      </c>
      <c r="J47" s="172"/>
      <c r="K47" s="171">
        <f>ROUND(E47*J47,2)</f>
        <v>0</v>
      </c>
      <c r="L47" s="171">
        <v>15</v>
      </c>
      <c r="M47" s="173">
        <f>G47*(1+L47/100)</f>
        <v>0</v>
      </c>
      <c r="N47" s="159">
        <v>0</v>
      </c>
      <c r="O47" s="159">
        <f>ROUND(E47*N47,2)</f>
        <v>0</v>
      </c>
      <c r="P47" s="159">
        <v>0</v>
      </c>
      <c r="Q47" s="159">
        <f>ROUND(E47*P47,2)</f>
        <v>0</v>
      </c>
      <c r="R47" s="159"/>
      <c r="S47" s="159" t="s">
        <v>267</v>
      </c>
      <c r="T47" s="159" t="s">
        <v>224</v>
      </c>
      <c r="U47" s="159">
        <v>0</v>
      </c>
      <c r="V47" s="159">
        <f>ROUND(E47*U47,2)</f>
        <v>0</v>
      </c>
      <c r="W47" s="159"/>
      <c r="X47" s="159" t="s">
        <v>268</v>
      </c>
      <c r="Y47" s="150"/>
      <c r="Z47" s="150"/>
      <c r="AA47" s="150"/>
      <c r="AB47" s="150"/>
      <c r="AC47" s="150"/>
      <c r="AD47" s="150"/>
      <c r="AE47" s="150"/>
      <c r="AF47" s="150"/>
      <c r="AG47" s="150" t="s">
        <v>269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287" t="s">
        <v>1541</v>
      </c>
      <c r="D48" s="288"/>
      <c r="E48" s="288"/>
      <c r="F48" s="288"/>
      <c r="G48" s="288"/>
      <c r="H48" s="159"/>
      <c r="I48" s="159"/>
      <c r="J48" s="159"/>
      <c r="K48" s="159"/>
      <c r="L48" s="159"/>
      <c r="M48" s="159"/>
      <c r="N48" s="159"/>
      <c r="O48" s="159"/>
      <c r="P48" s="159"/>
      <c r="Q48" s="159"/>
      <c r="R48" s="159"/>
      <c r="S48" s="159"/>
      <c r="T48" s="159"/>
      <c r="U48" s="159"/>
      <c r="V48" s="159"/>
      <c r="W48" s="159"/>
      <c r="X48" s="159"/>
      <c r="Y48" s="150"/>
      <c r="Z48" s="150"/>
      <c r="AA48" s="150"/>
      <c r="AB48" s="150"/>
      <c r="AC48" s="150"/>
      <c r="AD48" s="150"/>
      <c r="AE48" s="150"/>
      <c r="AF48" s="150"/>
      <c r="AG48" s="150" t="s">
        <v>228</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67">
        <v>20</v>
      </c>
      <c r="B49" s="168" t="s">
        <v>1550</v>
      </c>
      <c r="C49" s="177" t="s">
        <v>1551</v>
      </c>
      <c r="D49" s="169" t="s">
        <v>288</v>
      </c>
      <c r="E49" s="170">
        <v>130</v>
      </c>
      <c r="F49" s="171">
        <f>H49+J49</f>
        <v>0</v>
      </c>
      <c r="G49" s="171">
        <f>ROUND(E49*F49,2)</f>
        <v>0</v>
      </c>
      <c r="H49" s="172"/>
      <c r="I49" s="171">
        <f>ROUND(E49*H49,2)</f>
        <v>0</v>
      </c>
      <c r="J49" s="172"/>
      <c r="K49" s="171">
        <f>ROUND(E49*J49,2)</f>
        <v>0</v>
      </c>
      <c r="L49" s="171">
        <v>15</v>
      </c>
      <c r="M49" s="173">
        <f>G49*(1+L49/100)</f>
        <v>0</v>
      </c>
      <c r="N49" s="159">
        <v>0</v>
      </c>
      <c r="O49" s="159">
        <f>ROUND(E49*N49,2)</f>
        <v>0</v>
      </c>
      <c r="P49" s="159">
        <v>0</v>
      </c>
      <c r="Q49" s="159">
        <f>ROUND(E49*P49,2)</f>
        <v>0</v>
      </c>
      <c r="R49" s="159"/>
      <c r="S49" s="159" t="s">
        <v>267</v>
      </c>
      <c r="T49" s="159" t="s">
        <v>224</v>
      </c>
      <c r="U49" s="159">
        <v>0</v>
      </c>
      <c r="V49" s="159">
        <f>ROUND(E49*U49,2)</f>
        <v>0</v>
      </c>
      <c r="W49" s="159"/>
      <c r="X49" s="159" t="s">
        <v>268</v>
      </c>
      <c r="Y49" s="150"/>
      <c r="Z49" s="150"/>
      <c r="AA49" s="150"/>
      <c r="AB49" s="150"/>
      <c r="AC49" s="150"/>
      <c r="AD49" s="150"/>
      <c r="AE49" s="150"/>
      <c r="AF49" s="150"/>
      <c r="AG49" s="150" t="s">
        <v>269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57"/>
      <c r="B50" s="158"/>
      <c r="C50" s="287" t="s">
        <v>1541</v>
      </c>
      <c r="D50" s="288"/>
      <c r="E50" s="288"/>
      <c r="F50" s="288"/>
      <c r="G50" s="288"/>
      <c r="H50" s="159"/>
      <c r="I50" s="159"/>
      <c r="J50" s="159"/>
      <c r="K50" s="159"/>
      <c r="L50" s="159"/>
      <c r="M50" s="159"/>
      <c r="N50" s="159"/>
      <c r="O50" s="159"/>
      <c r="P50" s="159"/>
      <c r="Q50" s="159"/>
      <c r="R50" s="159"/>
      <c r="S50" s="159"/>
      <c r="T50" s="159"/>
      <c r="U50" s="159"/>
      <c r="V50" s="159"/>
      <c r="W50" s="159"/>
      <c r="X50" s="159"/>
      <c r="Y50" s="150"/>
      <c r="Z50" s="150"/>
      <c r="AA50" s="150"/>
      <c r="AB50" s="150"/>
      <c r="AC50" s="150"/>
      <c r="AD50" s="150"/>
      <c r="AE50" s="150"/>
      <c r="AF50" s="150"/>
      <c r="AG50" s="150" t="s">
        <v>228</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67">
        <v>21</v>
      </c>
      <c r="B51" s="168" t="s">
        <v>1552</v>
      </c>
      <c r="C51" s="177" t="s">
        <v>1553</v>
      </c>
      <c r="D51" s="169" t="s">
        <v>288</v>
      </c>
      <c r="E51" s="170">
        <v>40</v>
      </c>
      <c r="F51" s="171">
        <f>H51+J51</f>
        <v>0</v>
      </c>
      <c r="G51" s="171">
        <f>ROUND(E51*F51,2)</f>
        <v>0</v>
      </c>
      <c r="H51" s="172"/>
      <c r="I51" s="171">
        <f>ROUND(E51*H51,2)</f>
        <v>0</v>
      </c>
      <c r="J51" s="172"/>
      <c r="K51" s="171">
        <f>ROUND(E51*J51,2)</f>
        <v>0</v>
      </c>
      <c r="L51" s="171">
        <v>15</v>
      </c>
      <c r="M51" s="173">
        <f>G51*(1+L51/100)</f>
        <v>0</v>
      </c>
      <c r="N51" s="159">
        <v>0</v>
      </c>
      <c r="O51" s="159">
        <f>ROUND(E51*N51,2)</f>
        <v>0</v>
      </c>
      <c r="P51" s="159">
        <v>0</v>
      </c>
      <c r="Q51" s="159">
        <f>ROUND(E51*P51,2)</f>
        <v>0</v>
      </c>
      <c r="R51" s="159"/>
      <c r="S51" s="159" t="s">
        <v>267</v>
      </c>
      <c r="T51" s="159" t="s">
        <v>224</v>
      </c>
      <c r="U51" s="159">
        <v>0</v>
      </c>
      <c r="V51" s="159">
        <f>ROUND(E51*U51,2)</f>
        <v>0</v>
      </c>
      <c r="W51" s="159"/>
      <c r="X51" s="159" t="s">
        <v>268</v>
      </c>
      <c r="Y51" s="150"/>
      <c r="Z51" s="150"/>
      <c r="AA51" s="150"/>
      <c r="AB51" s="150"/>
      <c r="AC51" s="150"/>
      <c r="AD51" s="150"/>
      <c r="AE51" s="150"/>
      <c r="AF51" s="150"/>
      <c r="AG51" s="150" t="s">
        <v>269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57"/>
      <c r="B52" s="158"/>
      <c r="C52" s="287" t="s">
        <v>1541</v>
      </c>
      <c r="D52" s="288"/>
      <c r="E52" s="288"/>
      <c r="F52" s="288"/>
      <c r="G52" s="288"/>
      <c r="H52" s="159"/>
      <c r="I52" s="159"/>
      <c r="J52" s="159"/>
      <c r="K52" s="159"/>
      <c r="L52" s="159"/>
      <c r="M52" s="159"/>
      <c r="N52" s="159"/>
      <c r="O52" s="159"/>
      <c r="P52" s="159"/>
      <c r="Q52" s="159"/>
      <c r="R52" s="159"/>
      <c r="S52" s="159"/>
      <c r="T52" s="159"/>
      <c r="U52" s="159"/>
      <c r="V52" s="159"/>
      <c r="W52" s="159"/>
      <c r="X52" s="159"/>
      <c r="Y52" s="150"/>
      <c r="Z52" s="150"/>
      <c r="AA52" s="150"/>
      <c r="AB52" s="150"/>
      <c r="AC52" s="150"/>
      <c r="AD52" s="150"/>
      <c r="AE52" s="150"/>
      <c r="AF52" s="150"/>
      <c r="AG52" s="150" t="s">
        <v>228</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67">
        <v>22</v>
      </c>
      <c r="B53" s="168" t="s">
        <v>1554</v>
      </c>
      <c r="C53" s="177" t="s">
        <v>1555</v>
      </c>
      <c r="D53" s="169" t="s">
        <v>288</v>
      </c>
      <c r="E53" s="170">
        <v>33</v>
      </c>
      <c r="F53" s="171">
        <f>H53+J53</f>
        <v>0</v>
      </c>
      <c r="G53" s="171">
        <f>ROUND(E53*F53,2)</f>
        <v>0</v>
      </c>
      <c r="H53" s="172"/>
      <c r="I53" s="171">
        <f>ROUND(E53*H53,2)</f>
        <v>0</v>
      </c>
      <c r="J53" s="172"/>
      <c r="K53" s="171">
        <f>ROUND(E53*J53,2)</f>
        <v>0</v>
      </c>
      <c r="L53" s="171">
        <v>15</v>
      </c>
      <c r="M53" s="173">
        <f>G53*(1+L53/100)</f>
        <v>0</v>
      </c>
      <c r="N53" s="159">
        <v>0</v>
      </c>
      <c r="O53" s="159">
        <f>ROUND(E53*N53,2)</f>
        <v>0</v>
      </c>
      <c r="P53" s="159">
        <v>0</v>
      </c>
      <c r="Q53" s="159">
        <f>ROUND(E53*P53,2)</f>
        <v>0</v>
      </c>
      <c r="R53" s="159"/>
      <c r="S53" s="159" t="s">
        <v>267</v>
      </c>
      <c r="T53" s="159" t="s">
        <v>224</v>
      </c>
      <c r="U53" s="159">
        <v>0</v>
      </c>
      <c r="V53" s="159">
        <f>ROUND(E53*U53,2)</f>
        <v>0</v>
      </c>
      <c r="W53" s="159"/>
      <c r="X53" s="159" t="s">
        <v>268</v>
      </c>
      <c r="Y53" s="150"/>
      <c r="Z53" s="150"/>
      <c r="AA53" s="150"/>
      <c r="AB53" s="150"/>
      <c r="AC53" s="150"/>
      <c r="AD53" s="150"/>
      <c r="AE53" s="150"/>
      <c r="AF53" s="150"/>
      <c r="AG53" s="150" t="s">
        <v>269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57"/>
      <c r="B54" s="158"/>
      <c r="C54" s="287" t="s">
        <v>1541</v>
      </c>
      <c r="D54" s="288"/>
      <c r="E54" s="288"/>
      <c r="F54" s="288"/>
      <c r="G54" s="288"/>
      <c r="H54" s="159"/>
      <c r="I54" s="159"/>
      <c r="J54" s="159"/>
      <c r="K54" s="159"/>
      <c r="L54" s="159"/>
      <c r="M54" s="159"/>
      <c r="N54" s="159"/>
      <c r="O54" s="159"/>
      <c r="P54" s="159"/>
      <c r="Q54" s="159"/>
      <c r="R54" s="159"/>
      <c r="S54" s="159"/>
      <c r="T54" s="159"/>
      <c r="U54" s="159"/>
      <c r="V54" s="159"/>
      <c r="W54" s="159"/>
      <c r="X54" s="159"/>
      <c r="Y54" s="150"/>
      <c r="Z54" s="150"/>
      <c r="AA54" s="150"/>
      <c r="AB54" s="150"/>
      <c r="AC54" s="150"/>
      <c r="AD54" s="150"/>
      <c r="AE54" s="150"/>
      <c r="AF54" s="150"/>
      <c r="AG54" s="150" t="s">
        <v>228</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67">
        <v>23</v>
      </c>
      <c r="B55" s="168" t="s">
        <v>321</v>
      </c>
      <c r="C55" s="177" t="s">
        <v>1556</v>
      </c>
      <c r="D55" s="169" t="s">
        <v>288</v>
      </c>
      <c r="E55" s="170">
        <v>9</v>
      </c>
      <c r="F55" s="171">
        <f>H55+J55</f>
        <v>0</v>
      </c>
      <c r="G55" s="171">
        <f>ROUND(E55*F55,2)</f>
        <v>0</v>
      </c>
      <c r="H55" s="172"/>
      <c r="I55" s="171">
        <f>ROUND(E55*H55,2)</f>
        <v>0</v>
      </c>
      <c r="J55" s="172"/>
      <c r="K55" s="171">
        <f>ROUND(E55*J55,2)</f>
        <v>0</v>
      </c>
      <c r="L55" s="171">
        <v>15</v>
      </c>
      <c r="M55" s="173">
        <f>G55*(1+L55/100)</f>
        <v>0</v>
      </c>
      <c r="N55" s="159">
        <v>0</v>
      </c>
      <c r="O55" s="159">
        <f>ROUND(E55*N55,2)</f>
        <v>0</v>
      </c>
      <c r="P55" s="159">
        <v>0</v>
      </c>
      <c r="Q55" s="159">
        <f>ROUND(E55*P55,2)</f>
        <v>0</v>
      </c>
      <c r="R55" s="159"/>
      <c r="S55" s="159" t="s">
        <v>267</v>
      </c>
      <c r="T55" s="159" t="s">
        <v>224</v>
      </c>
      <c r="U55" s="159">
        <v>0</v>
      </c>
      <c r="V55" s="159">
        <f>ROUND(E55*U55,2)</f>
        <v>0</v>
      </c>
      <c r="W55" s="159"/>
      <c r="X55" s="159" t="s">
        <v>268</v>
      </c>
      <c r="Y55" s="150"/>
      <c r="Z55" s="150"/>
      <c r="AA55" s="150"/>
      <c r="AB55" s="150"/>
      <c r="AC55" s="150"/>
      <c r="AD55" s="150"/>
      <c r="AE55" s="150"/>
      <c r="AF55" s="150"/>
      <c r="AG55" s="150" t="s">
        <v>269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57"/>
      <c r="B56" s="158"/>
      <c r="C56" s="287" t="s">
        <v>1541</v>
      </c>
      <c r="D56" s="288"/>
      <c r="E56" s="288"/>
      <c r="F56" s="288"/>
      <c r="G56" s="288"/>
      <c r="H56" s="159"/>
      <c r="I56" s="159"/>
      <c r="J56" s="159"/>
      <c r="K56" s="159"/>
      <c r="L56" s="159"/>
      <c r="M56" s="159"/>
      <c r="N56" s="159"/>
      <c r="O56" s="159"/>
      <c r="P56" s="159"/>
      <c r="Q56" s="159"/>
      <c r="R56" s="159"/>
      <c r="S56" s="159"/>
      <c r="T56" s="159"/>
      <c r="U56" s="159"/>
      <c r="V56" s="159"/>
      <c r="W56" s="159"/>
      <c r="X56" s="159"/>
      <c r="Y56" s="150"/>
      <c r="Z56" s="150"/>
      <c r="AA56" s="150"/>
      <c r="AB56" s="150"/>
      <c r="AC56" s="150"/>
      <c r="AD56" s="150"/>
      <c r="AE56" s="150"/>
      <c r="AF56" s="150"/>
      <c r="AG56" s="150" t="s">
        <v>228</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67">
        <v>24</v>
      </c>
      <c r="B57" s="168" t="s">
        <v>1557</v>
      </c>
      <c r="C57" s="177" t="s">
        <v>1558</v>
      </c>
      <c r="D57" s="169" t="s">
        <v>288</v>
      </c>
      <c r="E57" s="170">
        <v>882</v>
      </c>
      <c r="F57" s="171">
        <f>H57+J57</f>
        <v>0</v>
      </c>
      <c r="G57" s="171">
        <f>ROUND(E57*F57,2)</f>
        <v>0</v>
      </c>
      <c r="H57" s="172"/>
      <c r="I57" s="171">
        <f>ROUND(E57*H57,2)</f>
        <v>0</v>
      </c>
      <c r="J57" s="172"/>
      <c r="K57" s="171">
        <f>ROUND(E57*J57,2)</f>
        <v>0</v>
      </c>
      <c r="L57" s="171">
        <v>15</v>
      </c>
      <c r="M57" s="173">
        <f>G57*(1+L57/100)</f>
        <v>0</v>
      </c>
      <c r="N57" s="159">
        <v>0</v>
      </c>
      <c r="O57" s="159">
        <f>ROUND(E57*N57,2)</f>
        <v>0</v>
      </c>
      <c r="P57" s="159">
        <v>0</v>
      </c>
      <c r="Q57" s="159">
        <f>ROUND(E57*P57,2)</f>
        <v>0</v>
      </c>
      <c r="R57" s="159"/>
      <c r="S57" s="159" t="s">
        <v>267</v>
      </c>
      <c r="T57" s="159" t="s">
        <v>224</v>
      </c>
      <c r="U57" s="159">
        <v>0</v>
      </c>
      <c r="V57" s="159">
        <f>ROUND(E57*U57,2)</f>
        <v>0</v>
      </c>
      <c r="W57" s="159"/>
      <c r="X57" s="159" t="s">
        <v>344</v>
      </c>
      <c r="Y57" s="150"/>
      <c r="Z57" s="150"/>
      <c r="AA57" s="150"/>
      <c r="AB57" s="150"/>
      <c r="AC57" s="150"/>
      <c r="AD57" s="150"/>
      <c r="AE57" s="150"/>
      <c r="AF57" s="150"/>
      <c r="AG57" s="150" t="s">
        <v>1373</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57"/>
      <c r="B58" s="158"/>
      <c r="C58" s="287" t="s">
        <v>1541</v>
      </c>
      <c r="D58" s="288"/>
      <c r="E58" s="288"/>
      <c r="F58" s="288"/>
      <c r="G58" s="288"/>
      <c r="H58" s="159"/>
      <c r="I58" s="159"/>
      <c r="J58" s="159"/>
      <c r="K58" s="159"/>
      <c r="L58" s="159"/>
      <c r="M58" s="159"/>
      <c r="N58" s="159"/>
      <c r="O58" s="159"/>
      <c r="P58" s="159"/>
      <c r="Q58" s="159"/>
      <c r="R58" s="159"/>
      <c r="S58" s="159"/>
      <c r="T58" s="159"/>
      <c r="U58" s="159"/>
      <c r="V58" s="159"/>
      <c r="W58" s="159"/>
      <c r="X58" s="159"/>
      <c r="Y58" s="150"/>
      <c r="Z58" s="150"/>
      <c r="AA58" s="150"/>
      <c r="AB58" s="150"/>
      <c r="AC58" s="150"/>
      <c r="AD58" s="150"/>
      <c r="AE58" s="150"/>
      <c r="AF58" s="150"/>
      <c r="AG58" s="150" t="s">
        <v>228</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67">
        <v>25</v>
      </c>
      <c r="B59" s="168" t="s">
        <v>1559</v>
      </c>
      <c r="C59" s="177" t="s">
        <v>1560</v>
      </c>
      <c r="D59" s="169" t="s">
        <v>288</v>
      </c>
      <c r="E59" s="170">
        <v>861</v>
      </c>
      <c r="F59" s="171">
        <f>H59+J59</f>
        <v>0</v>
      </c>
      <c r="G59" s="171">
        <f>ROUND(E59*F59,2)</f>
        <v>0</v>
      </c>
      <c r="H59" s="172"/>
      <c r="I59" s="171">
        <f>ROUND(E59*H59,2)</f>
        <v>0</v>
      </c>
      <c r="J59" s="172"/>
      <c r="K59" s="171">
        <f>ROUND(E59*J59,2)</f>
        <v>0</v>
      </c>
      <c r="L59" s="171">
        <v>15</v>
      </c>
      <c r="M59" s="173">
        <f>G59*(1+L59/100)</f>
        <v>0</v>
      </c>
      <c r="N59" s="159">
        <v>0</v>
      </c>
      <c r="O59" s="159">
        <f>ROUND(E59*N59,2)</f>
        <v>0</v>
      </c>
      <c r="P59" s="159">
        <v>0</v>
      </c>
      <c r="Q59" s="159">
        <f>ROUND(E59*P59,2)</f>
        <v>0</v>
      </c>
      <c r="R59" s="159"/>
      <c r="S59" s="159" t="s">
        <v>267</v>
      </c>
      <c r="T59" s="159" t="s">
        <v>224</v>
      </c>
      <c r="U59" s="159">
        <v>0</v>
      </c>
      <c r="V59" s="159">
        <f>ROUND(E59*U59,2)</f>
        <v>0</v>
      </c>
      <c r="W59" s="159"/>
      <c r="X59" s="159" t="s">
        <v>344</v>
      </c>
      <c r="Y59" s="150"/>
      <c r="Z59" s="150"/>
      <c r="AA59" s="150"/>
      <c r="AB59" s="150"/>
      <c r="AC59" s="150"/>
      <c r="AD59" s="150"/>
      <c r="AE59" s="150"/>
      <c r="AF59" s="150"/>
      <c r="AG59" s="150" t="s">
        <v>1373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57"/>
      <c r="B60" s="158"/>
      <c r="C60" s="287" t="s">
        <v>1541</v>
      </c>
      <c r="D60" s="288"/>
      <c r="E60" s="288"/>
      <c r="F60" s="288"/>
      <c r="G60" s="288"/>
      <c r="H60" s="159"/>
      <c r="I60" s="159"/>
      <c r="J60" s="159"/>
      <c r="K60" s="159"/>
      <c r="L60" s="159"/>
      <c r="M60" s="159"/>
      <c r="N60" s="159"/>
      <c r="O60" s="159"/>
      <c r="P60" s="159"/>
      <c r="Q60" s="159"/>
      <c r="R60" s="159"/>
      <c r="S60" s="159"/>
      <c r="T60" s="159"/>
      <c r="U60" s="159"/>
      <c r="V60" s="159"/>
      <c r="W60" s="159"/>
      <c r="X60" s="159"/>
      <c r="Y60" s="150"/>
      <c r="Z60" s="150"/>
      <c r="AA60" s="150"/>
      <c r="AB60" s="150"/>
      <c r="AC60" s="150"/>
      <c r="AD60" s="150"/>
      <c r="AE60" s="150"/>
      <c r="AF60" s="150"/>
      <c r="AG60" s="150" t="s">
        <v>228</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67">
        <v>26</v>
      </c>
      <c r="B61" s="168" t="s">
        <v>1561</v>
      </c>
      <c r="C61" s="177" t="s">
        <v>1562</v>
      </c>
      <c r="D61" s="169" t="s">
        <v>288</v>
      </c>
      <c r="E61" s="170">
        <v>3</v>
      </c>
      <c r="F61" s="171">
        <f>H61+J61</f>
        <v>0</v>
      </c>
      <c r="G61" s="171">
        <f>ROUND(E61*F61,2)</f>
        <v>0</v>
      </c>
      <c r="H61" s="172"/>
      <c r="I61" s="171">
        <f>ROUND(E61*H61,2)</f>
        <v>0</v>
      </c>
      <c r="J61" s="172"/>
      <c r="K61" s="171">
        <f>ROUND(E61*J61,2)</f>
        <v>0</v>
      </c>
      <c r="L61" s="171">
        <v>15</v>
      </c>
      <c r="M61" s="173">
        <f>G61*(1+L61/100)</f>
        <v>0</v>
      </c>
      <c r="N61" s="159">
        <v>0</v>
      </c>
      <c r="O61" s="159">
        <f>ROUND(E61*N61,2)</f>
        <v>0</v>
      </c>
      <c r="P61" s="159">
        <v>0</v>
      </c>
      <c r="Q61" s="159">
        <f>ROUND(E61*P61,2)</f>
        <v>0</v>
      </c>
      <c r="R61" s="159"/>
      <c r="S61" s="159" t="s">
        <v>267</v>
      </c>
      <c r="T61" s="159" t="s">
        <v>224</v>
      </c>
      <c r="U61" s="159">
        <v>0</v>
      </c>
      <c r="V61" s="159">
        <f>ROUND(E61*U61,2)</f>
        <v>0</v>
      </c>
      <c r="W61" s="159"/>
      <c r="X61" s="159" t="s">
        <v>344</v>
      </c>
      <c r="Y61" s="150"/>
      <c r="Z61" s="150"/>
      <c r="AA61" s="150"/>
      <c r="AB61" s="150"/>
      <c r="AC61" s="150"/>
      <c r="AD61" s="150"/>
      <c r="AE61" s="150"/>
      <c r="AF61" s="150"/>
      <c r="AG61" s="150" t="s">
        <v>1373</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57"/>
      <c r="B62" s="158"/>
      <c r="C62" s="287" t="s">
        <v>1541</v>
      </c>
      <c r="D62" s="288"/>
      <c r="E62" s="288"/>
      <c r="F62" s="288"/>
      <c r="G62" s="288"/>
      <c r="H62" s="159"/>
      <c r="I62" s="159"/>
      <c r="J62" s="159"/>
      <c r="K62" s="159"/>
      <c r="L62" s="159"/>
      <c r="M62" s="159"/>
      <c r="N62" s="159"/>
      <c r="O62" s="159"/>
      <c r="P62" s="159"/>
      <c r="Q62" s="159"/>
      <c r="R62" s="159"/>
      <c r="S62" s="159"/>
      <c r="T62" s="159"/>
      <c r="U62" s="159"/>
      <c r="V62" s="159"/>
      <c r="W62" s="159"/>
      <c r="X62" s="159"/>
      <c r="Y62" s="150"/>
      <c r="Z62" s="150"/>
      <c r="AA62" s="150"/>
      <c r="AB62" s="150"/>
      <c r="AC62" s="150"/>
      <c r="AD62" s="150"/>
      <c r="AE62" s="150"/>
      <c r="AF62" s="150"/>
      <c r="AG62" s="150" t="s">
        <v>228</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67">
        <v>27</v>
      </c>
      <c r="B63" s="168" t="s">
        <v>1563</v>
      </c>
      <c r="C63" s="177" t="s">
        <v>1564</v>
      </c>
      <c r="D63" s="169" t="s">
        <v>288</v>
      </c>
      <c r="E63" s="170">
        <v>20</v>
      </c>
      <c r="F63" s="171">
        <f>H63+J63</f>
        <v>0</v>
      </c>
      <c r="G63" s="171">
        <f>ROUND(E63*F63,2)</f>
        <v>0</v>
      </c>
      <c r="H63" s="172"/>
      <c r="I63" s="171">
        <f>ROUND(E63*H63,2)</f>
        <v>0</v>
      </c>
      <c r="J63" s="172"/>
      <c r="K63" s="171">
        <f>ROUND(E63*J63,2)</f>
        <v>0</v>
      </c>
      <c r="L63" s="171">
        <v>15</v>
      </c>
      <c r="M63" s="173">
        <f>G63*(1+L63/100)</f>
        <v>0</v>
      </c>
      <c r="N63" s="159">
        <v>0</v>
      </c>
      <c r="O63" s="159">
        <f>ROUND(E63*N63,2)</f>
        <v>0</v>
      </c>
      <c r="P63" s="159">
        <v>0</v>
      </c>
      <c r="Q63" s="159">
        <f>ROUND(E63*P63,2)</f>
        <v>0</v>
      </c>
      <c r="R63" s="159"/>
      <c r="S63" s="159" t="s">
        <v>267</v>
      </c>
      <c r="T63" s="159" t="s">
        <v>224</v>
      </c>
      <c r="U63" s="159">
        <v>0</v>
      </c>
      <c r="V63" s="159">
        <f>ROUND(E63*U63,2)</f>
        <v>0</v>
      </c>
      <c r="W63" s="159"/>
      <c r="X63" s="159" t="s">
        <v>344</v>
      </c>
      <c r="Y63" s="150"/>
      <c r="Z63" s="150"/>
      <c r="AA63" s="150"/>
      <c r="AB63" s="150"/>
      <c r="AC63" s="150"/>
      <c r="AD63" s="150"/>
      <c r="AE63" s="150"/>
      <c r="AF63" s="150"/>
      <c r="AG63" s="150" t="s">
        <v>1373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57"/>
      <c r="B64" s="158"/>
      <c r="C64" s="287" t="s">
        <v>1541</v>
      </c>
      <c r="D64" s="288"/>
      <c r="E64" s="288"/>
      <c r="F64" s="288"/>
      <c r="G64" s="288"/>
      <c r="H64" s="159"/>
      <c r="I64" s="159"/>
      <c r="J64" s="159"/>
      <c r="K64" s="159"/>
      <c r="L64" s="159"/>
      <c r="M64" s="159"/>
      <c r="N64" s="159"/>
      <c r="O64" s="159"/>
      <c r="P64" s="159"/>
      <c r="Q64" s="159"/>
      <c r="R64" s="159"/>
      <c r="S64" s="159"/>
      <c r="T64" s="159"/>
      <c r="U64" s="159"/>
      <c r="V64" s="159"/>
      <c r="W64" s="159"/>
      <c r="X64" s="159"/>
      <c r="Y64" s="150"/>
      <c r="Z64" s="150"/>
      <c r="AA64" s="150"/>
      <c r="AB64" s="150"/>
      <c r="AC64" s="150"/>
      <c r="AD64" s="150"/>
      <c r="AE64" s="150"/>
      <c r="AF64" s="150"/>
      <c r="AG64" s="150" t="s">
        <v>228</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67">
        <v>28</v>
      </c>
      <c r="B65" s="168" t="s">
        <v>1565</v>
      </c>
      <c r="C65" s="177" t="s">
        <v>1566</v>
      </c>
      <c r="D65" s="169" t="s">
        <v>288</v>
      </c>
      <c r="E65" s="170">
        <v>35</v>
      </c>
      <c r="F65" s="171">
        <f>H65+J65</f>
        <v>0</v>
      </c>
      <c r="G65" s="171">
        <f>ROUND(E65*F65,2)</f>
        <v>0</v>
      </c>
      <c r="H65" s="172"/>
      <c r="I65" s="171">
        <f>ROUND(E65*H65,2)</f>
        <v>0</v>
      </c>
      <c r="J65" s="172"/>
      <c r="K65" s="171">
        <f>ROUND(E65*J65,2)</f>
        <v>0</v>
      </c>
      <c r="L65" s="171">
        <v>15</v>
      </c>
      <c r="M65" s="173">
        <f>G65*(1+L65/100)</f>
        <v>0</v>
      </c>
      <c r="N65" s="159">
        <v>0</v>
      </c>
      <c r="O65" s="159">
        <f>ROUND(E65*N65,2)</f>
        <v>0</v>
      </c>
      <c r="P65" s="159">
        <v>0</v>
      </c>
      <c r="Q65" s="159">
        <f>ROUND(E65*P65,2)</f>
        <v>0</v>
      </c>
      <c r="R65" s="159"/>
      <c r="S65" s="159" t="s">
        <v>267</v>
      </c>
      <c r="T65" s="159" t="s">
        <v>224</v>
      </c>
      <c r="U65" s="159">
        <v>0</v>
      </c>
      <c r="V65" s="159">
        <f>ROUND(E65*U65,2)</f>
        <v>0</v>
      </c>
      <c r="W65" s="159"/>
      <c r="X65" s="159" t="s">
        <v>344</v>
      </c>
      <c r="Y65" s="150"/>
      <c r="Z65" s="150"/>
      <c r="AA65" s="150"/>
      <c r="AB65" s="150"/>
      <c r="AC65" s="150"/>
      <c r="AD65" s="150"/>
      <c r="AE65" s="150"/>
      <c r="AF65" s="150"/>
      <c r="AG65" s="150" t="s">
        <v>1373</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57"/>
      <c r="B66" s="158"/>
      <c r="C66" s="287" t="s">
        <v>1541</v>
      </c>
      <c r="D66" s="288"/>
      <c r="E66" s="288"/>
      <c r="F66" s="288"/>
      <c r="G66" s="288"/>
      <c r="H66" s="159"/>
      <c r="I66" s="159"/>
      <c r="J66" s="159"/>
      <c r="K66" s="159"/>
      <c r="L66" s="159"/>
      <c r="M66" s="159"/>
      <c r="N66" s="159"/>
      <c r="O66" s="159"/>
      <c r="P66" s="159"/>
      <c r="Q66" s="159"/>
      <c r="R66" s="159"/>
      <c r="S66" s="159"/>
      <c r="T66" s="159"/>
      <c r="U66" s="159"/>
      <c r="V66" s="159"/>
      <c r="W66" s="159"/>
      <c r="X66" s="159"/>
      <c r="Y66" s="150"/>
      <c r="Z66" s="150"/>
      <c r="AA66" s="150"/>
      <c r="AB66" s="150"/>
      <c r="AC66" s="150"/>
      <c r="AD66" s="150"/>
      <c r="AE66" s="150"/>
      <c r="AF66" s="150"/>
      <c r="AG66" s="150" t="s">
        <v>228</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67">
        <v>29</v>
      </c>
      <c r="B67" s="168" t="s">
        <v>1567</v>
      </c>
      <c r="C67" s="177" t="s">
        <v>1568</v>
      </c>
      <c r="D67" s="169" t="s">
        <v>288</v>
      </c>
      <c r="E67" s="170">
        <v>131</v>
      </c>
      <c r="F67" s="171">
        <f>H67+J67</f>
        <v>0</v>
      </c>
      <c r="G67" s="171">
        <f>ROUND(E67*F67,2)</f>
        <v>0</v>
      </c>
      <c r="H67" s="172"/>
      <c r="I67" s="171">
        <f>ROUND(E67*H67,2)</f>
        <v>0</v>
      </c>
      <c r="J67" s="172"/>
      <c r="K67" s="171">
        <f>ROUND(E67*J67,2)</f>
        <v>0</v>
      </c>
      <c r="L67" s="171">
        <v>15</v>
      </c>
      <c r="M67" s="173">
        <f>G67*(1+L67/100)</f>
        <v>0</v>
      </c>
      <c r="N67" s="159">
        <v>0</v>
      </c>
      <c r="O67" s="159">
        <f>ROUND(E67*N67,2)</f>
        <v>0</v>
      </c>
      <c r="P67" s="159">
        <v>0</v>
      </c>
      <c r="Q67" s="159">
        <f>ROUND(E67*P67,2)</f>
        <v>0</v>
      </c>
      <c r="R67" s="159"/>
      <c r="S67" s="159" t="s">
        <v>267</v>
      </c>
      <c r="T67" s="159" t="s">
        <v>224</v>
      </c>
      <c r="U67" s="159">
        <v>0</v>
      </c>
      <c r="V67" s="159">
        <f>ROUND(E67*U67,2)</f>
        <v>0</v>
      </c>
      <c r="W67" s="159"/>
      <c r="X67" s="159" t="s">
        <v>344</v>
      </c>
      <c r="Y67" s="150"/>
      <c r="Z67" s="150"/>
      <c r="AA67" s="150"/>
      <c r="AB67" s="150"/>
      <c r="AC67" s="150"/>
      <c r="AD67" s="150"/>
      <c r="AE67" s="150"/>
      <c r="AF67" s="150"/>
      <c r="AG67" s="150" t="s">
        <v>1373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57"/>
      <c r="B68" s="158"/>
      <c r="C68" s="287" t="s">
        <v>1541</v>
      </c>
      <c r="D68" s="288"/>
      <c r="E68" s="288"/>
      <c r="F68" s="288"/>
      <c r="G68" s="288"/>
      <c r="H68" s="159"/>
      <c r="I68" s="159"/>
      <c r="J68" s="159"/>
      <c r="K68" s="159"/>
      <c r="L68" s="159"/>
      <c r="M68" s="159"/>
      <c r="N68" s="159"/>
      <c r="O68" s="159"/>
      <c r="P68" s="159"/>
      <c r="Q68" s="159"/>
      <c r="R68" s="159"/>
      <c r="S68" s="159"/>
      <c r="T68" s="159"/>
      <c r="U68" s="159"/>
      <c r="V68" s="159"/>
      <c r="W68" s="159"/>
      <c r="X68" s="159"/>
      <c r="Y68" s="150"/>
      <c r="Z68" s="150"/>
      <c r="AA68" s="150"/>
      <c r="AB68" s="150"/>
      <c r="AC68" s="150"/>
      <c r="AD68" s="150"/>
      <c r="AE68" s="150"/>
      <c r="AF68" s="150"/>
      <c r="AG68" s="150" t="s">
        <v>228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67">
        <v>30</v>
      </c>
      <c r="B69" s="168" t="s">
        <v>1569</v>
      </c>
      <c r="C69" s="177" t="s">
        <v>1570</v>
      </c>
      <c r="D69" s="169" t="s">
        <v>288</v>
      </c>
      <c r="E69" s="170">
        <v>116</v>
      </c>
      <c r="F69" s="171">
        <f>H69+J69</f>
        <v>0</v>
      </c>
      <c r="G69" s="171">
        <f>ROUND(E69*F69,2)</f>
        <v>0</v>
      </c>
      <c r="H69" s="172"/>
      <c r="I69" s="171">
        <f>ROUND(E69*H69,2)</f>
        <v>0</v>
      </c>
      <c r="J69" s="172"/>
      <c r="K69" s="171">
        <f>ROUND(E69*J69,2)</f>
        <v>0</v>
      </c>
      <c r="L69" s="171">
        <v>15</v>
      </c>
      <c r="M69" s="173">
        <f>G69*(1+L69/100)</f>
        <v>0</v>
      </c>
      <c r="N69" s="159">
        <v>0</v>
      </c>
      <c r="O69" s="159">
        <f>ROUND(E69*N69,2)</f>
        <v>0</v>
      </c>
      <c r="P69" s="159">
        <v>0</v>
      </c>
      <c r="Q69" s="159">
        <f>ROUND(E69*P69,2)</f>
        <v>0</v>
      </c>
      <c r="R69" s="159"/>
      <c r="S69" s="159" t="s">
        <v>267</v>
      </c>
      <c r="T69" s="159" t="s">
        <v>224</v>
      </c>
      <c r="U69" s="159">
        <v>0</v>
      </c>
      <c r="V69" s="159">
        <f>ROUND(E69*U69,2)</f>
        <v>0</v>
      </c>
      <c r="W69" s="159"/>
      <c r="X69" s="159" t="s">
        <v>344</v>
      </c>
      <c r="Y69" s="150"/>
      <c r="Z69" s="150"/>
      <c r="AA69" s="150"/>
      <c r="AB69" s="150"/>
      <c r="AC69" s="150"/>
      <c r="AD69" s="150"/>
      <c r="AE69" s="150"/>
      <c r="AF69" s="150"/>
      <c r="AG69" s="150" t="s">
        <v>1373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57"/>
      <c r="B70" s="158"/>
      <c r="C70" s="287" t="s">
        <v>1541</v>
      </c>
      <c r="D70" s="288"/>
      <c r="E70" s="288"/>
      <c r="F70" s="288"/>
      <c r="G70" s="288"/>
      <c r="H70" s="159"/>
      <c r="I70" s="159"/>
      <c r="J70" s="159"/>
      <c r="K70" s="159"/>
      <c r="L70" s="159"/>
      <c r="M70" s="159"/>
      <c r="N70" s="159"/>
      <c r="O70" s="159"/>
      <c r="P70" s="159"/>
      <c r="Q70" s="159"/>
      <c r="R70" s="159"/>
      <c r="S70" s="159"/>
      <c r="T70" s="159"/>
      <c r="U70" s="159"/>
      <c r="V70" s="159"/>
      <c r="W70" s="159"/>
      <c r="X70" s="159"/>
      <c r="Y70" s="150"/>
      <c r="Z70" s="150"/>
      <c r="AA70" s="150"/>
      <c r="AB70" s="150"/>
      <c r="AC70" s="150"/>
      <c r="AD70" s="150"/>
      <c r="AE70" s="150"/>
      <c r="AF70" s="150"/>
      <c r="AG70" s="150" t="s">
        <v>228</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67">
        <v>31</v>
      </c>
      <c r="B71" s="168" t="s">
        <v>1571</v>
      </c>
      <c r="C71" s="177" t="s">
        <v>1572</v>
      </c>
      <c r="D71" s="169" t="s">
        <v>288</v>
      </c>
      <c r="E71" s="170">
        <v>137</v>
      </c>
      <c r="F71" s="171">
        <f>H71+J71</f>
        <v>0</v>
      </c>
      <c r="G71" s="171">
        <f>ROUND(E71*F71,2)</f>
        <v>0</v>
      </c>
      <c r="H71" s="172"/>
      <c r="I71" s="171">
        <f>ROUND(E71*H71,2)</f>
        <v>0</v>
      </c>
      <c r="J71" s="172"/>
      <c r="K71" s="171">
        <f>ROUND(E71*J71,2)</f>
        <v>0</v>
      </c>
      <c r="L71" s="171">
        <v>15</v>
      </c>
      <c r="M71" s="173">
        <f>G71*(1+L71/100)</f>
        <v>0</v>
      </c>
      <c r="N71" s="159">
        <v>0</v>
      </c>
      <c r="O71" s="159">
        <f>ROUND(E71*N71,2)</f>
        <v>0</v>
      </c>
      <c r="P71" s="159">
        <v>0</v>
      </c>
      <c r="Q71" s="159">
        <f>ROUND(E71*P71,2)</f>
        <v>0</v>
      </c>
      <c r="R71" s="159"/>
      <c r="S71" s="159" t="s">
        <v>267</v>
      </c>
      <c r="T71" s="159" t="s">
        <v>224</v>
      </c>
      <c r="U71" s="159">
        <v>0</v>
      </c>
      <c r="V71" s="159">
        <f>ROUND(E71*U71,2)</f>
        <v>0</v>
      </c>
      <c r="W71" s="159"/>
      <c r="X71" s="159" t="s">
        <v>344</v>
      </c>
      <c r="Y71" s="150"/>
      <c r="Z71" s="150"/>
      <c r="AA71" s="150"/>
      <c r="AB71" s="150"/>
      <c r="AC71" s="150"/>
      <c r="AD71" s="150"/>
      <c r="AE71" s="150"/>
      <c r="AF71" s="150"/>
      <c r="AG71" s="150" t="s">
        <v>1373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57"/>
      <c r="B72" s="158"/>
      <c r="C72" s="287" t="s">
        <v>1541</v>
      </c>
      <c r="D72" s="288"/>
      <c r="E72" s="288"/>
      <c r="F72" s="288"/>
      <c r="G72" s="288"/>
      <c r="H72" s="159"/>
      <c r="I72" s="159"/>
      <c r="J72" s="159"/>
      <c r="K72" s="159"/>
      <c r="L72" s="159"/>
      <c r="M72" s="159"/>
      <c r="N72" s="159"/>
      <c r="O72" s="159"/>
      <c r="P72" s="159"/>
      <c r="Q72" s="159"/>
      <c r="R72" s="159"/>
      <c r="S72" s="159"/>
      <c r="T72" s="159"/>
      <c r="U72" s="159"/>
      <c r="V72" s="159"/>
      <c r="W72" s="159"/>
      <c r="X72" s="159"/>
      <c r="Y72" s="150"/>
      <c r="Z72" s="150"/>
      <c r="AA72" s="150"/>
      <c r="AB72" s="150"/>
      <c r="AC72" s="150"/>
      <c r="AD72" s="150"/>
      <c r="AE72" s="150"/>
      <c r="AF72" s="150"/>
      <c r="AG72" s="150" t="s">
        <v>228</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67">
        <v>32</v>
      </c>
      <c r="B73" s="168" t="s">
        <v>1573</v>
      </c>
      <c r="C73" s="177" t="s">
        <v>1574</v>
      </c>
      <c r="D73" s="169" t="s">
        <v>288</v>
      </c>
      <c r="E73" s="170">
        <v>42</v>
      </c>
      <c r="F73" s="171">
        <f>H73+J73</f>
        <v>0</v>
      </c>
      <c r="G73" s="171">
        <f>ROUND(E73*F73,2)</f>
        <v>0</v>
      </c>
      <c r="H73" s="172"/>
      <c r="I73" s="171">
        <f>ROUND(E73*H73,2)</f>
        <v>0</v>
      </c>
      <c r="J73" s="172"/>
      <c r="K73" s="171">
        <f>ROUND(E73*J73,2)</f>
        <v>0</v>
      </c>
      <c r="L73" s="171">
        <v>15</v>
      </c>
      <c r="M73" s="173">
        <f>G73*(1+L73/100)</f>
        <v>0</v>
      </c>
      <c r="N73" s="159">
        <v>0</v>
      </c>
      <c r="O73" s="159">
        <f>ROUND(E73*N73,2)</f>
        <v>0</v>
      </c>
      <c r="P73" s="159">
        <v>0</v>
      </c>
      <c r="Q73" s="159">
        <f>ROUND(E73*P73,2)</f>
        <v>0</v>
      </c>
      <c r="R73" s="159"/>
      <c r="S73" s="159" t="s">
        <v>267</v>
      </c>
      <c r="T73" s="159" t="s">
        <v>224</v>
      </c>
      <c r="U73" s="159">
        <v>0</v>
      </c>
      <c r="V73" s="159">
        <f>ROUND(E73*U73,2)</f>
        <v>0</v>
      </c>
      <c r="W73" s="159"/>
      <c r="X73" s="159" t="s">
        <v>344</v>
      </c>
      <c r="Y73" s="150"/>
      <c r="Z73" s="150"/>
      <c r="AA73" s="150"/>
      <c r="AB73" s="150"/>
      <c r="AC73" s="150"/>
      <c r="AD73" s="150"/>
      <c r="AE73" s="150"/>
      <c r="AF73" s="150"/>
      <c r="AG73" s="150" t="s">
        <v>1373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57"/>
      <c r="B74" s="158"/>
      <c r="C74" s="287" t="s">
        <v>1541</v>
      </c>
      <c r="D74" s="288"/>
      <c r="E74" s="288"/>
      <c r="F74" s="288"/>
      <c r="G74" s="288"/>
      <c r="H74" s="159"/>
      <c r="I74" s="159"/>
      <c r="J74" s="159"/>
      <c r="K74" s="159"/>
      <c r="L74" s="159"/>
      <c r="M74" s="159"/>
      <c r="N74" s="159"/>
      <c r="O74" s="159"/>
      <c r="P74" s="159"/>
      <c r="Q74" s="159"/>
      <c r="R74" s="159"/>
      <c r="S74" s="159"/>
      <c r="T74" s="159"/>
      <c r="U74" s="159"/>
      <c r="V74" s="159"/>
      <c r="W74" s="159"/>
      <c r="X74" s="159"/>
      <c r="Y74" s="150"/>
      <c r="Z74" s="150"/>
      <c r="AA74" s="150"/>
      <c r="AB74" s="150"/>
      <c r="AC74" s="150"/>
      <c r="AD74" s="150"/>
      <c r="AE74" s="150"/>
      <c r="AF74" s="150"/>
      <c r="AG74" s="150" t="s">
        <v>228</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67">
        <v>33</v>
      </c>
      <c r="B75" s="168" t="s">
        <v>1575</v>
      </c>
      <c r="C75" s="177" t="s">
        <v>1576</v>
      </c>
      <c r="D75" s="169" t="s">
        <v>288</v>
      </c>
      <c r="E75" s="170">
        <v>3</v>
      </c>
      <c r="F75" s="171">
        <f>H75+J75</f>
        <v>0</v>
      </c>
      <c r="G75" s="171">
        <f>ROUND(E75*F75,2)</f>
        <v>0</v>
      </c>
      <c r="H75" s="172"/>
      <c r="I75" s="171">
        <f>ROUND(E75*H75,2)</f>
        <v>0</v>
      </c>
      <c r="J75" s="172"/>
      <c r="K75" s="171">
        <f>ROUND(E75*J75,2)</f>
        <v>0</v>
      </c>
      <c r="L75" s="171">
        <v>15</v>
      </c>
      <c r="M75" s="173">
        <f>G75*(1+L75/100)</f>
        <v>0</v>
      </c>
      <c r="N75" s="159">
        <v>0</v>
      </c>
      <c r="O75" s="159">
        <f>ROUND(E75*N75,2)</f>
        <v>0</v>
      </c>
      <c r="P75" s="159">
        <v>0</v>
      </c>
      <c r="Q75" s="159">
        <f>ROUND(E75*P75,2)</f>
        <v>0</v>
      </c>
      <c r="R75" s="159"/>
      <c r="S75" s="159" t="s">
        <v>267</v>
      </c>
      <c r="T75" s="159" t="s">
        <v>224</v>
      </c>
      <c r="U75" s="159">
        <v>0</v>
      </c>
      <c r="V75" s="159">
        <f>ROUND(E75*U75,2)</f>
        <v>0</v>
      </c>
      <c r="W75" s="159"/>
      <c r="X75" s="159" t="s">
        <v>344</v>
      </c>
      <c r="Y75" s="150"/>
      <c r="Z75" s="150"/>
      <c r="AA75" s="150"/>
      <c r="AB75" s="150"/>
      <c r="AC75" s="150"/>
      <c r="AD75" s="150"/>
      <c r="AE75" s="150"/>
      <c r="AF75" s="150"/>
      <c r="AG75" s="150" t="s">
        <v>1373</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57"/>
      <c r="B76" s="158"/>
      <c r="C76" s="287" t="s">
        <v>1541</v>
      </c>
      <c r="D76" s="288"/>
      <c r="E76" s="288"/>
      <c r="F76" s="288"/>
      <c r="G76" s="288"/>
      <c r="H76" s="159"/>
      <c r="I76" s="159"/>
      <c r="J76" s="159"/>
      <c r="K76" s="159"/>
      <c r="L76" s="159"/>
      <c r="M76" s="159"/>
      <c r="N76" s="159"/>
      <c r="O76" s="159"/>
      <c r="P76" s="159"/>
      <c r="Q76" s="159"/>
      <c r="R76" s="159"/>
      <c r="S76" s="159"/>
      <c r="T76" s="159"/>
      <c r="U76" s="159"/>
      <c r="V76" s="159"/>
      <c r="W76" s="159"/>
      <c r="X76" s="159"/>
      <c r="Y76" s="150"/>
      <c r="Z76" s="150"/>
      <c r="AA76" s="150"/>
      <c r="AB76" s="150"/>
      <c r="AC76" s="150"/>
      <c r="AD76" s="150"/>
      <c r="AE76" s="150"/>
      <c r="AF76" s="150"/>
      <c r="AG76" s="150" t="s">
        <v>228</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67">
        <v>34</v>
      </c>
      <c r="B77" s="168" t="s">
        <v>1577</v>
      </c>
      <c r="C77" s="177" t="s">
        <v>1578</v>
      </c>
      <c r="D77" s="169" t="s">
        <v>288</v>
      </c>
      <c r="E77" s="170">
        <v>9</v>
      </c>
      <c r="F77" s="171">
        <f>H77+J77</f>
        <v>0</v>
      </c>
      <c r="G77" s="171">
        <f>ROUND(E77*F77,2)</f>
        <v>0</v>
      </c>
      <c r="H77" s="172"/>
      <c r="I77" s="171">
        <f>ROUND(E77*H77,2)</f>
        <v>0</v>
      </c>
      <c r="J77" s="172"/>
      <c r="K77" s="171">
        <f>ROUND(E77*J77,2)</f>
        <v>0</v>
      </c>
      <c r="L77" s="171">
        <v>15</v>
      </c>
      <c r="M77" s="173">
        <f>G77*(1+L77/100)</f>
        <v>0</v>
      </c>
      <c r="N77" s="159">
        <v>0</v>
      </c>
      <c r="O77" s="159">
        <f>ROUND(E77*N77,2)</f>
        <v>0</v>
      </c>
      <c r="P77" s="159">
        <v>0</v>
      </c>
      <c r="Q77" s="159">
        <f>ROUND(E77*P77,2)</f>
        <v>0</v>
      </c>
      <c r="R77" s="159"/>
      <c r="S77" s="159" t="s">
        <v>267</v>
      </c>
      <c r="T77" s="159" t="s">
        <v>224</v>
      </c>
      <c r="U77" s="159">
        <v>0</v>
      </c>
      <c r="V77" s="159">
        <f>ROUND(E77*U77,2)</f>
        <v>0</v>
      </c>
      <c r="W77" s="159"/>
      <c r="X77" s="159" t="s">
        <v>344</v>
      </c>
      <c r="Y77" s="150"/>
      <c r="Z77" s="150"/>
      <c r="AA77" s="150"/>
      <c r="AB77" s="150"/>
      <c r="AC77" s="150"/>
      <c r="AD77" s="150"/>
      <c r="AE77" s="150"/>
      <c r="AF77" s="150"/>
      <c r="AG77" s="150" t="s">
        <v>1373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5">
      <c r="A78" s="157"/>
      <c r="B78" s="158"/>
      <c r="C78" s="287" t="s">
        <v>1541</v>
      </c>
      <c r="D78" s="288"/>
      <c r="E78" s="288"/>
      <c r="F78" s="288"/>
      <c r="G78" s="288"/>
      <c r="H78" s="159"/>
      <c r="I78" s="159"/>
      <c r="J78" s="159"/>
      <c r="K78" s="159"/>
      <c r="L78" s="159"/>
      <c r="M78" s="159"/>
      <c r="N78" s="159"/>
      <c r="O78" s="159"/>
      <c r="P78" s="159"/>
      <c r="Q78" s="159"/>
      <c r="R78" s="159"/>
      <c r="S78" s="159"/>
      <c r="T78" s="159"/>
      <c r="U78" s="159"/>
      <c r="V78" s="159"/>
      <c r="W78" s="159"/>
      <c r="X78" s="159"/>
      <c r="Y78" s="150"/>
      <c r="Z78" s="150"/>
      <c r="AA78" s="150"/>
      <c r="AB78" s="150"/>
      <c r="AC78" s="150"/>
      <c r="AD78" s="150"/>
      <c r="AE78" s="150"/>
      <c r="AF78" s="150"/>
      <c r="AG78" s="150" t="s">
        <v>228</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67">
        <v>35</v>
      </c>
      <c r="B79" s="168" t="s">
        <v>1579</v>
      </c>
      <c r="C79" s="177" t="s">
        <v>1580</v>
      </c>
      <c r="D79" s="169" t="s">
        <v>288</v>
      </c>
      <c r="E79" s="170">
        <v>100</v>
      </c>
      <c r="F79" s="171">
        <f>H79+J79</f>
        <v>0</v>
      </c>
      <c r="G79" s="171">
        <f>ROUND(E79*F79,2)</f>
        <v>0</v>
      </c>
      <c r="H79" s="172"/>
      <c r="I79" s="171">
        <f>ROUND(E79*H79,2)</f>
        <v>0</v>
      </c>
      <c r="J79" s="172"/>
      <c r="K79" s="171">
        <f>ROUND(E79*J79,2)</f>
        <v>0</v>
      </c>
      <c r="L79" s="171">
        <v>15</v>
      </c>
      <c r="M79" s="173">
        <f>G79*(1+L79/100)</f>
        <v>0</v>
      </c>
      <c r="N79" s="159">
        <v>0</v>
      </c>
      <c r="O79" s="159">
        <f>ROUND(E79*N79,2)</f>
        <v>0</v>
      </c>
      <c r="P79" s="159">
        <v>0</v>
      </c>
      <c r="Q79" s="159">
        <f>ROUND(E79*P79,2)</f>
        <v>0</v>
      </c>
      <c r="R79" s="159"/>
      <c r="S79" s="159" t="s">
        <v>267</v>
      </c>
      <c r="T79" s="159" t="s">
        <v>224</v>
      </c>
      <c r="U79" s="159">
        <v>0</v>
      </c>
      <c r="V79" s="159">
        <f>ROUND(E79*U79,2)</f>
        <v>0</v>
      </c>
      <c r="W79" s="159"/>
      <c r="X79" s="159" t="s">
        <v>344</v>
      </c>
      <c r="Y79" s="150"/>
      <c r="Z79" s="150"/>
      <c r="AA79" s="150"/>
      <c r="AB79" s="150"/>
      <c r="AC79" s="150"/>
      <c r="AD79" s="150"/>
      <c r="AE79" s="150"/>
      <c r="AF79" s="150"/>
      <c r="AG79" s="150" t="s">
        <v>1373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57"/>
      <c r="B80" s="158"/>
      <c r="C80" s="287" t="s">
        <v>1541</v>
      </c>
      <c r="D80" s="288"/>
      <c r="E80" s="288"/>
      <c r="F80" s="288"/>
      <c r="G80" s="288"/>
      <c r="H80" s="159"/>
      <c r="I80" s="159"/>
      <c r="J80" s="159"/>
      <c r="K80" s="159"/>
      <c r="L80" s="159"/>
      <c r="M80" s="159"/>
      <c r="N80" s="159"/>
      <c r="O80" s="159"/>
      <c r="P80" s="159"/>
      <c r="Q80" s="159"/>
      <c r="R80" s="159"/>
      <c r="S80" s="159"/>
      <c r="T80" s="159"/>
      <c r="U80" s="159"/>
      <c r="V80" s="159"/>
      <c r="W80" s="159"/>
      <c r="X80" s="159"/>
      <c r="Y80" s="150"/>
      <c r="Z80" s="150"/>
      <c r="AA80" s="150"/>
      <c r="AB80" s="150"/>
      <c r="AC80" s="150"/>
      <c r="AD80" s="150"/>
      <c r="AE80" s="150"/>
      <c r="AF80" s="150"/>
      <c r="AG80" s="150" t="s">
        <v>228</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67">
        <v>36</v>
      </c>
      <c r="B81" s="168" t="s">
        <v>1539</v>
      </c>
      <c r="C81" s="177" t="s">
        <v>1581</v>
      </c>
      <c r="D81" s="169" t="s">
        <v>288</v>
      </c>
      <c r="E81" s="170">
        <v>840</v>
      </c>
      <c r="F81" s="171">
        <f>H81+J81</f>
        <v>0</v>
      </c>
      <c r="G81" s="171">
        <f>ROUND(E81*F81,2)</f>
        <v>0</v>
      </c>
      <c r="H81" s="172"/>
      <c r="I81" s="171">
        <f>ROUND(E81*H81,2)</f>
        <v>0</v>
      </c>
      <c r="J81" s="172"/>
      <c r="K81" s="171">
        <f>ROUND(E81*J81,2)</f>
        <v>0</v>
      </c>
      <c r="L81" s="171">
        <v>15</v>
      </c>
      <c r="M81" s="173">
        <f>G81*(1+L81/100)</f>
        <v>0</v>
      </c>
      <c r="N81" s="159">
        <v>0</v>
      </c>
      <c r="O81" s="159">
        <f>ROUND(E81*N81,2)</f>
        <v>0</v>
      </c>
      <c r="P81" s="159">
        <v>0</v>
      </c>
      <c r="Q81" s="159">
        <f>ROUND(E81*P81,2)</f>
        <v>0</v>
      </c>
      <c r="R81" s="159"/>
      <c r="S81" s="159" t="s">
        <v>267</v>
      </c>
      <c r="T81" s="159" t="s">
        <v>224</v>
      </c>
      <c r="U81" s="159">
        <v>0</v>
      </c>
      <c r="V81" s="159">
        <f>ROUND(E81*U81,2)</f>
        <v>0</v>
      </c>
      <c r="W81" s="159"/>
      <c r="X81" s="159" t="s">
        <v>1529</v>
      </c>
      <c r="Y81" s="150"/>
      <c r="Z81" s="150"/>
      <c r="AA81" s="150"/>
      <c r="AB81" s="150"/>
      <c r="AC81" s="150"/>
      <c r="AD81" s="150"/>
      <c r="AE81" s="150"/>
      <c r="AF81" s="150"/>
      <c r="AG81" s="150" t="s">
        <v>1530</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57"/>
      <c r="B82" s="158"/>
      <c r="C82" s="287" t="s">
        <v>1541</v>
      </c>
      <c r="D82" s="288"/>
      <c r="E82" s="288"/>
      <c r="F82" s="288"/>
      <c r="G82" s="288"/>
      <c r="H82" s="159"/>
      <c r="I82" s="159"/>
      <c r="J82" s="159"/>
      <c r="K82" s="159"/>
      <c r="L82" s="159"/>
      <c r="M82" s="159"/>
      <c r="N82" s="159"/>
      <c r="O82" s="159"/>
      <c r="P82" s="159"/>
      <c r="Q82" s="159"/>
      <c r="R82" s="159"/>
      <c r="S82" s="159"/>
      <c r="T82" s="159"/>
      <c r="U82" s="159"/>
      <c r="V82" s="159"/>
      <c r="W82" s="159"/>
      <c r="X82" s="159"/>
      <c r="Y82" s="150"/>
      <c r="Z82" s="150"/>
      <c r="AA82" s="150"/>
      <c r="AB82" s="150"/>
      <c r="AC82" s="150"/>
      <c r="AD82" s="150"/>
      <c r="AE82" s="150"/>
      <c r="AF82" s="150"/>
      <c r="AG82" s="150" t="s">
        <v>228</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67">
        <v>37</v>
      </c>
      <c r="B83" s="168" t="s">
        <v>1539</v>
      </c>
      <c r="C83" s="177" t="s">
        <v>1582</v>
      </c>
      <c r="D83" s="169" t="s">
        <v>288</v>
      </c>
      <c r="E83" s="170">
        <v>820</v>
      </c>
      <c r="F83" s="171">
        <f>H83+J83</f>
        <v>0</v>
      </c>
      <c r="G83" s="171">
        <f>ROUND(E83*F83,2)</f>
        <v>0</v>
      </c>
      <c r="H83" s="172"/>
      <c r="I83" s="171">
        <f>ROUND(E83*H83,2)</f>
        <v>0</v>
      </c>
      <c r="J83" s="172"/>
      <c r="K83" s="171">
        <f>ROUND(E83*J83,2)</f>
        <v>0</v>
      </c>
      <c r="L83" s="171">
        <v>15</v>
      </c>
      <c r="M83" s="173">
        <f>G83*(1+L83/100)</f>
        <v>0</v>
      </c>
      <c r="N83" s="159">
        <v>0</v>
      </c>
      <c r="O83" s="159">
        <f>ROUND(E83*N83,2)</f>
        <v>0</v>
      </c>
      <c r="P83" s="159">
        <v>0</v>
      </c>
      <c r="Q83" s="159">
        <f>ROUND(E83*P83,2)</f>
        <v>0</v>
      </c>
      <c r="R83" s="159"/>
      <c r="S83" s="159" t="s">
        <v>267</v>
      </c>
      <c r="T83" s="159" t="s">
        <v>224</v>
      </c>
      <c r="U83" s="159">
        <v>0</v>
      </c>
      <c r="V83" s="159">
        <f>ROUND(E83*U83,2)</f>
        <v>0</v>
      </c>
      <c r="W83" s="159"/>
      <c r="X83" s="159" t="s">
        <v>1529</v>
      </c>
      <c r="Y83" s="150"/>
      <c r="Z83" s="150"/>
      <c r="AA83" s="150"/>
      <c r="AB83" s="150"/>
      <c r="AC83" s="150"/>
      <c r="AD83" s="150"/>
      <c r="AE83" s="150"/>
      <c r="AF83" s="150"/>
      <c r="AG83" s="150" t="s">
        <v>1530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57"/>
      <c r="B84" s="158"/>
      <c r="C84" s="287" t="s">
        <v>1541</v>
      </c>
      <c r="D84" s="288"/>
      <c r="E84" s="288"/>
      <c r="F84" s="288"/>
      <c r="G84" s="288"/>
      <c r="H84" s="159"/>
      <c r="I84" s="159"/>
      <c r="J84" s="159"/>
      <c r="K84" s="159"/>
      <c r="L84" s="159"/>
      <c r="M84" s="159"/>
      <c r="N84" s="159"/>
      <c r="O84" s="159"/>
      <c r="P84" s="159"/>
      <c r="Q84" s="159"/>
      <c r="R84" s="159"/>
      <c r="S84" s="159"/>
      <c r="T84" s="159"/>
      <c r="U84" s="159"/>
      <c r="V84" s="159"/>
      <c r="W84" s="159"/>
      <c r="X84" s="159"/>
      <c r="Y84" s="150"/>
      <c r="Z84" s="150"/>
      <c r="AA84" s="150"/>
      <c r="AB84" s="150"/>
      <c r="AC84" s="150"/>
      <c r="AD84" s="150"/>
      <c r="AE84" s="150"/>
      <c r="AF84" s="150"/>
      <c r="AG84" s="150" t="s">
        <v>228</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67">
        <v>38</v>
      </c>
      <c r="B85" s="168" t="s">
        <v>1546</v>
      </c>
      <c r="C85" s="177" t="s">
        <v>1583</v>
      </c>
      <c r="D85" s="169" t="s">
        <v>288</v>
      </c>
      <c r="E85" s="170">
        <v>3</v>
      </c>
      <c r="F85" s="171">
        <f>H85+J85</f>
        <v>0</v>
      </c>
      <c r="G85" s="171">
        <f>ROUND(E85*F85,2)</f>
        <v>0</v>
      </c>
      <c r="H85" s="172"/>
      <c r="I85" s="171">
        <f>ROUND(E85*H85,2)</f>
        <v>0</v>
      </c>
      <c r="J85" s="172"/>
      <c r="K85" s="171">
        <f>ROUND(E85*J85,2)</f>
        <v>0</v>
      </c>
      <c r="L85" s="171">
        <v>15</v>
      </c>
      <c r="M85" s="173">
        <f>G85*(1+L85/100)</f>
        <v>0</v>
      </c>
      <c r="N85" s="159">
        <v>0</v>
      </c>
      <c r="O85" s="159">
        <f>ROUND(E85*N85,2)</f>
        <v>0</v>
      </c>
      <c r="P85" s="159">
        <v>0</v>
      </c>
      <c r="Q85" s="159">
        <f>ROUND(E85*P85,2)</f>
        <v>0</v>
      </c>
      <c r="R85" s="159"/>
      <c r="S85" s="159" t="s">
        <v>267</v>
      </c>
      <c r="T85" s="159" t="s">
        <v>224</v>
      </c>
      <c r="U85" s="159">
        <v>0</v>
      </c>
      <c r="V85" s="159">
        <f>ROUND(E85*U85,2)</f>
        <v>0</v>
      </c>
      <c r="W85" s="159"/>
      <c r="X85" s="159" t="s">
        <v>1529</v>
      </c>
      <c r="Y85" s="150"/>
      <c r="Z85" s="150"/>
      <c r="AA85" s="150"/>
      <c r="AB85" s="150"/>
      <c r="AC85" s="150"/>
      <c r="AD85" s="150"/>
      <c r="AE85" s="150"/>
      <c r="AF85" s="150"/>
      <c r="AG85" s="150" t="s">
        <v>1530</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57"/>
      <c r="B86" s="158"/>
      <c r="C86" s="287" t="s">
        <v>1541</v>
      </c>
      <c r="D86" s="288"/>
      <c r="E86" s="288"/>
      <c r="F86" s="288"/>
      <c r="G86" s="288"/>
      <c r="H86" s="159"/>
      <c r="I86" s="159"/>
      <c r="J86" s="159"/>
      <c r="K86" s="159"/>
      <c r="L86" s="159"/>
      <c r="M86" s="159"/>
      <c r="N86" s="159"/>
      <c r="O86" s="159"/>
      <c r="P86" s="159"/>
      <c r="Q86" s="159"/>
      <c r="R86" s="159"/>
      <c r="S86" s="159"/>
      <c r="T86" s="159"/>
      <c r="U86" s="159"/>
      <c r="V86" s="159"/>
      <c r="W86" s="159"/>
      <c r="X86" s="159"/>
      <c r="Y86" s="150"/>
      <c r="Z86" s="150"/>
      <c r="AA86" s="150"/>
      <c r="AB86" s="150"/>
      <c r="AC86" s="150"/>
      <c r="AD86" s="150"/>
      <c r="AE86" s="150"/>
      <c r="AF86" s="150"/>
      <c r="AG86" s="150" t="s">
        <v>228</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x14ac:dyDescent="0.25">
      <c r="A87" s="161" t="s">
        <v>218</v>
      </c>
      <c r="B87" s="162" t="s">
        <v>101</v>
      </c>
      <c r="C87" s="176" t="s">
        <v>103</v>
      </c>
      <c r="D87" s="163"/>
      <c r="E87" s="164"/>
      <c r="F87" s="165"/>
      <c r="G87" s="165">
        <f>SUMIF(AG88:AG97,"&lt;&gt;NOR",G88:G97)</f>
        <v>0</v>
      </c>
      <c r="H87" s="165"/>
      <c r="I87" s="165">
        <f>SUM(I88:I97)</f>
        <v>0</v>
      </c>
      <c r="J87" s="165"/>
      <c r="K87" s="165">
        <f>SUM(K88:K97)</f>
        <v>0</v>
      </c>
      <c r="L87" s="165"/>
      <c r="M87" s="166">
        <f>SUM(M88:M97)</f>
        <v>0</v>
      </c>
      <c r="N87" s="160"/>
      <c r="O87" s="160">
        <f>SUM(O88:O97)</f>
        <v>0</v>
      </c>
      <c r="P87" s="160"/>
      <c r="Q87" s="160">
        <f>SUM(Q88:Q97)</f>
        <v>0</v>
      </c>
      <c r="R87" s="160"/>
      <c r="S87" s="160"/>
      <c r="T87" s="160"/>
      <c r="U87" s="160"/>
      <c r="V87" s="160">
        <f>SUM(V88:V97)</f>
        <v>0</v>
      </c>
      <c r="W87" s="160"/>
      <c r="X87" s="160"/>
      <c r="AG87" t="s">
        <v>219</v>
      </c>
    </row>
    <row r="88" spans="1:60" outlineLevel="1" x14ac:dyDescent="0.25">
      <c r="A88" s="167">
        <v>39</v>
      </c>
      <c r="B88" s="168" t="s">
        <v>1584</v>
      </c>
      <c r="C88" s="177" t="s">
        <v>1585</v>
      </c>
      <c r="D88" s="169" t="s">
        <v>266</v>
      </c>
      <c r="E88" s="170">
        <v>25</v>
      </c>
      <c r="F88" s="171">
        <f>H88+J88</f>
        <v>0</v>
      </c>
      <c r="G88" s="171">
        <f>ROUND(E88*F88,2)</f>
        <v>0</v>
      </c>
      <c r="H88" s="172"/>
      <c r="I88" s="171">
        <f>ROUND(E88*H88,2)</f>
        <v>0</v>
      </c>
      <c r="J88" s="172"/>
      <c r="K88" s="171">
        <f>ROUND(E88*J88,2)</f>
        <v>0</v>
      </c>
      <c r="L88" s="171">
        <v>15</v>
      </c>
      <c r="M88" s="173">
        <f>G88*(1+L88/100)</f>
        <v>0</v>
      </c>
      <c r="N88" s="159">
        <v>0</v>
      </c>
      <c r="O88" s="159">
        <f>ROUND(E88*N88,2)</f>
        <v>0</v>
      </c>
      <c r="P88" s="159">
        <v>0</v>
      </c>
      <c r="Q88" s="159">
        <f>ROUND(E88*P88,2)</f>
        <v>0</v>
      </c>
      <c r="R88" s="159"/>
      <c r="S88" s="159" t="s">
        <v>267</v>
      </c>
      <c r="T88" s="159" t="s">
        <v>224</v>
      </c>
      <c r="U88" s="159">
        <v>0</v>
      </c>
      <c r="V88" s="159">
        <f>ROUND(E88*U88,2)</f>
        <v>0</v>
      </c>
      <c r="W88" s="159"/>
      <c r="X88" s="159" t="s">
        <v>268</v>
      </c>
      <c r="Y88" s="150"/>
      <c r="Z88" s="150"/>
      <c r="AA88" s="150"/>
      <c r="AB88" s="150"/>
      <c r="AC88" s="150"/>
      <c r="AD88" s="150"/>
      <c r="AE88" s="150"/>
      <c r="AF88" s="150"/>
      <c r="AG88" s="150" t="s">
        <v>269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57"/>
      <c r="B89" s="158"/>
      <c r="C89" s="287" t="s">
        <v>1586</v>
      </c>
      <c r="D89" s="288"/>
      <c r="E89" s="288"/>
      <c r="F89" s="288"/>
      <c r="G89" s="288"/>
      <c r="H89" s="159"/>
      <c r="I89" s="159"/>
      <c r="J89" s="159"/>
      <c r="K89" s="159"/>
      <c r="L89" s="159"/>
      <c r="M89" s="159"/>
      <c r="N89" s="159"/>
      <c r="O89" s="159"/>
      <c r="P89" s="159"/>
      <c r="Q89" s="159"/>
      <c r="R89" s="159"/>
      <c r="S89" s="159"/>
      <c r="T89" s="159"/>
      <c r="U89" s="159"/>
      <c r="V89" s="159"/>
      <c r="W89" s="159"/>
      <c r="X89" s="159"/>
      <c r="Y89" s="150"/>
      <c r="Z89" s="150"/>
      <c r="AA89" s="150"/>
      <c r="AB89" s="150"/>
      <c r="AC89" s="150"/>
      <c r="AD89" s="150"/>
      <c r="AE89" s="150"/>
      <c r="AF89" s="150"/>
      <c r="AG89" s="150" t="s">
        <v>228</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67">
        <v>40</v>
      </c>
      <c r="B90" s="168" t="s">
        <v>1587</v>
      </c>
      <c r="C90" s="177" t="s">
        <v>1588</v>
      </c>
      <c r="D90" s="169" t="s">
        <v>266</v>
      </c>
      <c r="E90" s="170">
        <v>60</v>
      </c>
      <c r="F90" s="171">
        <f>H90+J90</f>
        <v>0</v>
      </c>
      <c r="G90" s="171">
        <f>ROUND(E90*F90,2)</f>
        <v>0</v>
      </c>
      <c r="H90" s="172"/>
      <c r="I90" s="171">
        <f>ROUND(E90*H90,2)</f>
        <v>0</v>
      </c>
      <c r="J90" s="172"/>
      <c r="K90" s="171">
        <f>ROUND(E90*J90,2)</f>
        <v>0</v>
      </c>
      <c r="L90" s="171">
        <v>15</v>
      </c>
      <c r="M90" s="173">
        <f>G90*(1+L90/100)</f>
        <v>0</v>
      </c>
      <c r="N90" s="159">
        <v>0</v>
      </c>
      <c r="O90" s="159">
        <f>ROUND(E90*N90,2)</f>
        <v>0</v>
      </c>
      <c r="P90" s="159">
        <v>0</v>
      </c>
      <c r="Q90" s="159">
        <f>ROUND(E90*P90,2)</f>
        <v>0</v>
      </c>
      <c r="R90" s="159"/>
      <c r="S90" s="159" t="s">
        <v>267</v>
      </c>
      <c r="T90" s="159" t="s">
        <v>224</v>
      </c>
      <c r="U90" s="159">
        <v>0</v>
      </c>
      <c r="V90" s="159">
        <f>ROUND(E90*U90,2)</f>
        <v>0</v>
      </c>
      <c r="W90" s="159"/>
      <c r="X90" s="159" t="s">
        <v>268</v>
      </c>
      <c r="Y90" s="150"/>
      <c r="Z90" s="150"/>
      <c r="AA90" s="150"/>
      <c r="AB90" s="150"/>
      <c r="AC90" s="150"/>
      <c r="AD90" s="150"/>
      <c r="AE90" s="150"/>
      <c r="AF90" s="150"/>
      <c r="AG90" s="150" t="s">
        <v>269</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57"/>
      <c r="B91" s="158"/>
      <c r="C91" s="287" t="s">
        <v>1586</v>
      </c>
      <c r="D91" s="288"/>
      <c r="E91" s="288"/>
      <c r="F91" s="288"/>
      <c r="G91" s="288"/>
      <c r="H91" s="159"/>
      <c r="I91" s="159"/>
      <c r="J91" s="159"/>
      <c r="K91" s="159"/>
      <c r="L91" s="159"/>
      <c r="M91" s="159"/>
      <c r="N91" s="159"/>
      <c r="O91" s="159"/>
      <c r="P91" s="159"/>
      <c r="Q91" s="159"/>
      <c r="R91" s="159"/>
      <c r="S91" s="159"/>
      <c r="T91" s="159"/>
      <c r="U91" s="159"/>
      <c r="V91" s="159"/>
      <c r="W91" s="159"/>
      <c r="X91" s="159"/>
      <c r="Y91" s="150"/>
      <c r="Z91" s="150"/>
      <c r="AA91" s="150"/>
      <c r="AB91" s="150"/>
      <c r="AC91" s="150"/>
      <c r="AD91" s="150"/>
      <c r="AE91" s="150"/>
      <c r="AF91" s="150"/>
      <c r="AG91" s="150" t="s">
        <v>228</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67">
        <v>41</v>
      </c>
      <c r="B92" s="168" t="s">
        <v>1589</v>
      </c>
      <c r="C92" s="177" t="s">
        <v>1590</v>
      </c>
      <c r="D92" s="169" t="s">
        <v>266</v>
      </c>
      <c r="E92" s="170">
        <v>2</v>
      </c>
      <c r="F92" s="171">
        <f>H92+J92</f>
        <v>0</v>
      </c>
      <c r="G92" s="171">
        <f>ROUND(E92*F92,2)</f>
        <v>0</v>
      </c>
      <c r="H92" s="172"/>
      <c r="I92" s="171">
        <f>ROUND(E92*H92,2)</f>
        <v>0</v>
      </c>
      <c r="J92" s="172"/>
      <c r="K92" s="171">
        <f>ROUND(E92*J92,2)</f>
        <v>0</v>
      </c>
      <c r="L92" s="171">
        <v>15</v>
      </c>
      <c r="M92" s="173">
        <f>G92*(1+L92/100)</f>
        <v>0</v>
      </c>
      <c r="N92" s="159">
        <v>0</v>
      </c>
      <c r="O92" s="159">
        <f>ROUND(E92*N92,2)</f>
        <v>0</v>
      </c>
      <c r="P92" s="159">
        <v>0</v>
      </c>
      <c r="Q92" s="159">
        <f>ROUND(E92*P92,2)</f>
        <v>0</v>
      </c>
      <c r="R92" s="159"/>
      <c r="S92" s="159" t="s">
        <v>267</v>
      </c>
      <c r="T92" s="159" t="s">
        <v>224</v>
      </c>
      <c r="U92" s="159">
        <v>0</v>
      </c>
      <c r="V92" s="159">
        <f>ROUND(E92*U92,2)</f>
        <v>0</v>
      </c>
      <c r="W92" s="159"/>
      <c r="X92" s="159" t="s">
        <v>268</v>
      </c>
      <c r="Y92" s="150"/>
      <c r="Z92" s="150"/>
      <c r="AA92" s="150"/>
      <c r="AB92" s="150"/>
      <c r="AC92" s="150"/>
      <c r="AD92" s="150"/>
      <c r="AE92" s="150"/>
      <c r="AF92" s="150"/>
      <c r="AG92" s="150" t="s">
        <v>269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57"/>
      <c r="B93" s="158"/>
      <c r="C93" s="287" t="s">
        <v>1586</v>
      </c>
      <c r="D93" s="288"/>
      <c r="E93" s="288"/>
      <c r="F93" s="288"/>
      <c r="G93" s="288"/>
      <c r="H93" s="159"/>
      <c r="I93" s="159"/>
      <c r="J93" s="159"/>
      <c r="K93" s="159"/>
      <c r="L93" s="159"/>
      <c r="M93" s="159"/>
      <c r="N93" s="159"/>
      <c r="O93" s="159"/>
      <c r="P93" s="159"/>
      <c r="Q93" s="159"/>
      <c r="R93" s="159"/>
      <c r="S93" s="159"/>
      <c r="T93" s="159"/>
      <c r="U93" s="159"/>
      <c r="V93" s="159"/>
      <c r="W93" s="159"/>
      <c r="X93" s="159"/>
      <c r="Y93" s="150"/>
      <c r="Z93" s="150"/>
      <c r="AA93" s="150"/>
      <c r="AB93" s="150"/>
      <c r="AC93" s="150"/>
      <c r="AD93" s="150"/>
      <c r="AE93" s="150"/>
      <c r="AF93" s="150"/>
      <c r="AG93" s="150" t="s">
        <v>228</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67">
        <v>42</v>
      </c>
      <c r="B94" s="168" t="s">
        <v>1591</v>
      </c>
      <c r="C94" s="177" t="s">
        <v>1592</v>
      </c>
      <c r="D94" s="169" t="s">
        <v>266</v>
      </c>
      <c r="E94" s="170">
        <v>25</v>
      </c>
      <c r="F94" s="171">
        <f>H94+J94</f>
        <v>0</v>
      </c>
      <c r="G94" s="171">
        <f>ROUND(E94*F94,2)</f>
        <v>0</v>
      </c>
      <c r="H94" s="172"/>
      <c r="I94" s="171">
        <f>ROUND(E94*H94,2)</f>
        <v>0</v>
      </c>
      <c r="J94" s="172"/>
      <c r="K94" s="171">
        <f>ROUND(E94*J94,2)</f>
        <v>0</v>
      </c>
      <c r="L94" s="171">
        <v>15</v>
      </c>
      <c r="M94" s="173">
        <f>G94*(1+L94/100)</f>
        <v>0</v>
      </c>
      <c r="N94" s="159">
        <v>0</v>
      </c>
      <c r="O94" s="159">
        <f>ROUND(E94*N94,2)</f>
        <v>0</v>
      </c>
      <c r="P94" s="159">
        <v>0</v>
      </c>
      <c r="Q94" s="159">
        <f>ROUND(E94*P94,2)</f>
        <v>0</v>
      </c>
      <c r="R94" s="159"/>
      <c r="S94" s="159" t="s">
        <v>267</v>
      </c>
      <c r="T94" s="159" t="s">
        <v>224</v>
      </c>
      <c r="U94" s="159">
        <v>0</v>
      </c>
      <c r="V94" s="159">
        <f>ROUND(E94*U94,2)</f>
        <v>0</v>
      </c>
      <c r="W94" s="159"/>
      <c r="X94" s="159" t="s">
        <v>268</v>
      </c>
      <c r="Y94" s="150"/>
      <c r="Z94" s="150"/>
      <c r="AA94" s="150"/>
      <c r="AB94" s="150"/>
      <c r="AC94" s="150"/>
      <c r="AD94" s="150"/>
      <c r="AE94" s="150"/>
      <c r="AF94" s="150"/>
      <c r="AG94" s="150" t="s">
        <v>269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57"/>
      <c r="B95" s="158"/>
      <c r="C95" s="287" t="s">
        <v>1586</v>
      </c>
      <c r="D95" s="288"/>
      <c r="E95" s="288"/>
      <c r="F95" s="288"/>
      <c r="G95" s="288"/>
      <c r="H95" s="159"/>
      <c r="I95" s="159"/>
      <c r="J95" s="159"/>
      <c r="K95" s="159"/>
      <c r="L95" s="159"/>
      <c r="M95" s="159"/>
      <c r="N95" s="159"/>
      <c r="O95" s="159"/>
      <c r="P95" s="159"/>
      <c r="Q95" s="159"/>
      <c r="R95" s="159"/>
      <c r="S95" s="159"/>
      <c r="T95" s="159"/>
      <c r="U95" s="159"/>
      <c r="V95" s="159"/>
      <c r="W95" s="159"/>
      <c r="X95" s="159"/>
      <c r="Y95" s="150"/>
      <c r="Z95" s="150"/>
      <c r="AA95" s="150"/>
      <c r="AB95" s="150"/>
      <c r="AC95" s="150"/>
      <c r="AD95" s="150"/>
      <c r="AE95" s="150"/>
      <c r="AF95" s="150"/>
      <c r="AG95" s="150" t="s">
        <v>228</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67">
        <v>43</v>
      </c>
      <c r="B96" s="168" t="s">
        <v>1593</v>
      </c>
      <c r="C96" s="177" t="s">
        <v>1594</v>
      </c>
      <c r="D96" s="169" t="s">
        <v>266</v>
      </c>
      <c r="E96" s="170">
        <v>30</v>
      </c>
      <c r="F96" s="171">
        <f>H96+J96</f>
        <v>0</v>
      </c>
      <c r="G96" s="171">
        <f>ROUND(E96*F96,2)</f>
        <v>0</v>
      </c>
      <c r="H96" s="172"/>
      <c r="I96" s="171">
        <f>ROUND(E96*H96,2)</f>
        <v>0</v>
      </c>
      <c r="J96" s="172"/>
      <c r="K96" s="171">
        <f>ROUND(E96*J96,2)</f>
        <v>0</v>
      </c>
      <c r="L96" s="171">
        <v>15</v>
      </c>
      <c r="M96" s="173">
        <f>G96*(1+L96/100)</f>
        <v>0</v>
      </c>
      <c r="N96" s="159">
        <v>0</v>
      </c>
      <c r="O96" s="159">
        <f>ROUND(E96*N96,2)</f>
        <v>0</v>
      </c>
      <c r="P96" s="159">
        <v>0</v>
      </c>
      <c r="Q96" s="159">
        <f>ROUND(E96*P96,2)</f>
        <v>0</v>
      </c>
      <c r="R96" s="159"/>
      <c r="S96" s="159" t="s">
        <v>267</v>
      </c>
      <c r="T96" s="159" t="s">
        <v>224</v>
      </c>
      <c r="U96" s="159">
        <v>0</v>
      </c>
      <c r="V96" s="159">
        <f>ROUND(E96*U96,2)</f>
        <v>0</v>
      </c>
      <c r="W96" s="159"/>
      <c r="X96" s="159" t="s">
        <v>268</v>
      </c>
      <c r="Y96" s="150"/>
      <c r="Z96" s="150"/>
      <c r="AA96" s="150"/>
      <c r="AB96" s="150"/>
      <c r="AC96" s="150"/>
      <c r="AD96" s="150"/>
      <c r="AE96" s="150"/>
      <c r="AF96" s="150"/>
      <c r="AG96" s="150" t="s">
        <v>269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57"/>
      <c r="B97" s="158"/>
      <c r="C97" s="287" t="s">
        <v>1586</v>
      </c>
      <c r="D97" s="288"/>
      <c r="E97" s="288"/>
      <c r="F97" s="288"/>
      <c r="G97" s="288"/>
      <c r="H97" s="159"/>
      <c r="I97" s="159"/>
      <c r="J97" s="159"/>
      <c r="K97" s="159"/>
      <c r="L97" s="159"/>
      <c r="M97" s="159"/>
      <c r="N97" s="159"/>
      <c r="O97" s="159"/>
      <c r="P97" s="159"/>
      <c r="Q97" s="159"/>
      <c r="R97" s="159"/>
      <c r="S97" s="159"/>
      <c r="T97" s="159"/>
      <c r="U97" s="159"/>
      <c r="V97" s="159"/>
      <c r="W97" s="159"/>
      <c r="X97" s="159"/>
      <c r="Y97" s="150"/>
      <c r="Z97" s="150"/>
      <c r="AA97" s="150"/>
      <c r="AB97" s="150"/>
      <c r="AC97" s="150"/>
      <c r="AD97" s="150"/>
      <c r="AE97" s="150"/>
      <c r="AF97" s="150"/>
      <c r="AG97" s="150" t="s">
        <v>228</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x14ac:dyDescent="0.25">
      <c r="A98" s="161" t="s">
        <v>218</v>
      </c>
      <c r="B98" s="162" t="s">
        <v>104</v>
      </c>
      <c r="C98" s="176" t="s">
        <v>105</v>
      </c>
      <c r="D98" s="163"/>
      <c r="E98" s="164"/>
      <c r="F98" s="165"/>
      <c r="G98" s="165">
        <f>SUMIF(AG99:AG134,"&lt;&gt;NOR",G99:G134)</f>
        <v>0</v>
      </c>
      <c r="H98" s="165"/>
      <c r="I98" s="165">
        <f>SUM(I99:I134)</f>
        <v>0</v>
      </c>
      <c r="J98" s="165"/>
      <c r="K98" s="165">
        <f>SUM(K99:K134)</f>
        <v>0</v>
      </c>
      <c r="L98" s="165"/>
      <c r="M98" s="166">
        <f>SUM(M99:M134)</f>
        <v>0</v>
      </c>
      <c r="N98" s="160"/>
      <c r="O98" s="160">
        <f>SUM(O99:O134)</f>
        <v>0</v>
      </c>
      <c r="P98" s="160"/>
      <c r="Q98" s="160">
        <f>SUM(Q99:Q134)</f>
        <v>0</v>
      </c>
      <c r="R98" s="160"/>
      <c r="S98" s="160"/>
      <c r="T98" s="160"/>
      <c r="U98" s="160"/>
      <c r="V98" s="160">
        <f>SUM(V99:V134)</f>
        <v>0</v>
      </c>
      <c r="W98" s="160"/>
      <c r="X98" s="160"/>
      <c r="AG98" t="s">
        <v>219</v>
      </c>
    </row>
    <row r="99" spans="1:60" outlineLevel="1" x14ac:dyDescent="0.25">
      <c r="A99" s="167">
        <v>44</v>
      </c>
      <c r="B99" s="168" t="s">
        <v>1595</v>
      </c>
      <c r="C99" s="177" t="s">
        <v>1596</v>
      </c>
      <c r="D99" s="169" t="s">
        <v>266</v>
      </c>
      <c r="E99" s="170">
        <v>16</v>
      </c>
      <c r="F99" s="171">
        <f>H99+J99</f>
        <v>0</v>
      </c>
      <c r="G99" s="171">
        <f>ROUND(E99*F99,2)</f>
        <v>0</v>
      </c>
      <c r="H99" s="172"/>
      <c r="I99" s="171">
        <f>ROUND(E99*H99,2)</f>
        <v>0</v>
      </c>
      <c r="J99" s="172"/>
      <c r="K99" s="171">
        <f>ROUND(E99*J99,2)</f>
        <v>0</v>
      </c>
      <c r="L99" s="171">
        <v>15</v>
      </c>
      <c r="M99" s="173">
        <f>G99*(1+L99/100)</f>
        <v>0</v>
      </c>
      <c r="N99" s="159">
        <v>0</v>
      </c>
      <c r="O99" s="159">
        <f>ROUND(E99*N99,2)</f>
        <v>0</v>
      </c>
      <c r="P99" s="159">
        <v>0</v>
      </c>
      <c r="Q99" s="159">
        <f>ROUND(E99*P99,2)</f>
        <v>0</v>
      </c>
      <c r="R99" s="159"/>
      <c r="S99" s="159" t="s">
        <v>267</v>
      </c>
      <c r="T99" s="159" t="s">
        <v>224</v>
      </c>
      <c r="U99" s="159">
        <v>0</v>
      </c>
      <c r="V99" s="159">
        <f>ROUND(E99*U99,2)</f>
        <v>0</v>
      </c>
      <c r="W99" s="159"/>
      <c r="X99" s="159" t="s">
        <v>268</v>
      </c>
      <c r="Y99" s="150"/>
      <c r="Z99" s="150"/>
      <c r="AA99" s="150"/>
      <c r="AB99" s="150"/>
      <c r="AC99" s="150"/>
      <c r="AD99" s="150"/>
      <c r="AE99" s="150"/>
      <c r="AF99" s="150"/>
      <c r="AG99" s="150" t="s">
        <v>269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57"/>
      <c r="B100" s="158"/>
      <c r="C100" s="287" t="s">
        <v>1511</v>
      </c>
      <c r="D100" s="288"/>
      <c r="E100" s="288"/>
      <c r="F100" s="288"/>
      <c r="G100" s="288"/>
      <c r="H100" s="159"/>
      <c r="I100" s="159"/>
      <c r="J100" s="159"/>
      <c r="K100" s="159"/>
      <c r="L100" s="159"/>
      <c r="M100" s="159"/>
      <c r="N100" s="159"/>
      <c r="O100" s="159"/>
      <c r="P100" s="159"/>
      <c r="Q100" s="159"/>
      <c r="R100" s="159"/>
      <c r="S100" s="159"/>
      <c r="T100" s="159"/>
      <c r="U100" s="159"/>
      <c r="V100" s="159"/>
      <c r="W100" s="159"/>
      <c r="X100" s="159"/>
      <c r="Y100" s="150"/>
      <c r="Z100" s="150"/>
      <c r="AA100" s="150"/>
      <c r="AB100" s="150"/>
      <c r="AC100" s="150"/>
      <c r="AD100" s="150"/>
      <c r="AE100" s="150"/>
      <c r="AF100" s="150"/>
      <c r="AG100" s="150" t="s">
        <v>228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67">
        <v>45</v>
      </c>
      <c r="B101" s="168" t="s">
        <v>1597</v>
      </c>
      <c r="C101" s="177" t="s">
        <v>1598</v>
      </c>
      <c r="D101" s="169" t="s">
        <v>266</v>
      </c>
      <c r="E101" s="170">
        <v>6</v>
      </c>
      <c r="F101" s="171">
        <f>H101+J101</f>
        <v>0</v>
      </c>
      <c r="G101" s="171">
        <f>ROUND(E101*F101,2)</f>
        <v>0</v>
      </c>
      <c r="H101" s="172"/>
      <c r="I101" s="171">
        <f>ROUND(E101*H101,2)</f>
        <v>0</v>
      </c>
      <c r="J101" s="172"/>
      <c r="K101" s="171">
        <f>ROUND(E101*J101,2)</f>
        <v>0</v>
      </c>
      <c r="L101" s="171">
        <v>15</v>
      </c>
      <c r="M101" s="173">
        <f>G101*(1+L101/100)</f>
        <v>0</v>
      </c>
      <c r="N101" s="159">
        <v>0</v>
      </c>
      <c r="O101" s="159">
        <f>ROUND(E101*N101,2)</f>
        <v>0</v>
      </c>
      <c r="P101" s="159">
        <v>0</v>
      </c>
      <c r="Q101" s="159">
        <f>ROUND(E101*P101,2)</f>
        <v>0</v>
      </c>
      <c r="R101" s="159"/>
      <c r="S101" s="159" t="s">
        <v>267</v>
      </c>
      <c r="T101" s="159" t="s">
        <v>224</v>
      </c>
      <c r="U101" s="159">
        <v>0</v>
      </c>
      <c r="V101" s="159">
        <f>ROUND(E101*U101,2)</f>
        <v>0</v>
      </c>
      <c r="W101" s="159"/>
      <c r="X101" s="159" t="s">
        <v>268</v>
      </c>
      <c r="Y101" s="150"/>
      <c r="Z101" s="150"/>
      <c r="AA101" s="150"/>
      <c r="AB101" s="150"/>
      <c r="AC101" s="150"/>
      <c r="AD101" s="150"/>
      <c r="AE101" s="150"/>
      <c r="AF101" s="150"/>
      <c r="AG101" s="150" t="s">
        <v>269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57"/>
      <c r="B102" s="158"/>
      <c r="C102" s="287" t="s">
        <v>1511</v>
      </c>
      <c r="D102" s="288"/>
      <c r="E102" s="288"/>
      <c r="F102" s="288"/>
      <c r="G102" s="288"/>
      <c r="H102" s="159"/>
      <c r="I102" s="159"/>
      <c r="J102" s="159"/>
      <c r="K102" s="159"/>
      <c r="L102" s="159"/>
      <c r="M102" s="159"/>
      <c r="N102" s="159"/>
      <c r="O102" s="159"/>
      <c r="P102" s="159"/>
      <c r="Q102" s="159"/>
      <c r="R102" s="159"/>
      <c r="S102" s="159"/>
      <c r="T102" s="159"/>
      <c r="U102" s="159"/>
      <c r="V102" s="159"/>
      <c r="W102" s="159"/>
      <c r="X102" s="159"/>
      <c r="Y102" s="150"/>
      <c r="Z102" s="150"/>
      <c r="AA102" s="150"/>
      <c r="AB102" s="150"/>
      <c r="AC102" s="150"/>
      <c r="AD102" s="150"/>
      <c r="AE102" s="150"/>
      <c r="AF102" s="150"/>
      <c r="AG102" s="150" t="s">
        <v>228</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67">
        <v>46</v>
      </c>
      <c r="B103" s="168" t="s">
        <v>1599</v>
      </c>
      <c r="C103" s="177" t="s">
        <v>1600</v>
      </c>
      <c r="D103" s="169" t="s">
        <v>266</v>
      </c>
      <c r="E103" s="170">
        <v>15</v>
      </c>
      <c r="F103" s="171">
        <f>H103+J103</f>
        <v>0</v>
      </c>
      <c r="G103" s="171">
        <f>ROUND(E103*F103,2)</f>
        <v>0</v>
      </c>
      <c r="H103" s="172"/>
      <c r="I103" s="171">
        <f>ROUND(E103*H103,2)</f>
        <v>0</v>
      </c>
      <c r="J103" s="172"/>
      <c r="K103" s="171">
        <f>ROUND(E103*J103,2)</f>
        <v>0</v>
      </c>
      <c r="L103" s="171">
        <v>15</v>
      </c>
      <c r="M103" s="173">
        <f>G103*(1+L103/100)</f>
        <v>0</v>
      </c>
      <c r="N103" s="159">
        <v>0</v>
      </c>
      <c r="O103" s="159">
        <f>ROUND(E103*N103,2)</f>
        <v>0</v>
      </c>
      <c r="P103" s="159">
        <v>0</v>
      </c>
      <c r="Q103" s="159">
        <f>ROUND(E103*P103,2)</f>
        <v>0</v>
      </c>
      <c r="R103" s="159"/>
      <c r="S103" s="159" t="s">
        <v>267</v>
      </c>
      <c r="T103" s="159" t="s">
        <v>224</v>
      </c>
      <c r="U103" s="159">
        <v>0</v>
      </c>
      <c r="V103" s="159">
        <f>ROUND(E103*U103,2)</f>
        <v>0</v>
      </c>
      <c r="W103" s="159"/>
      <c r="X103" s="159" t="s">
        <v>268</v>
      </c>
      <c r="Y103" s="150"/>
      <c r="Z103" s="150"/>
      <c r="AA103" s="150"/>
      <c r="AB103" s="150"/>
      <c r="AC103" s="150"/>
      <c r="AD103" s="150"/>
      <c r="AE103" s="150"/>
      <c r="AF103" s="150"/>
      <c r="AG103" s="150" t="s">
        <v>269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57"/>
      <c r="B104" s="158"/>
      <c r="C104" s="287" t="s">
        <v>1511</v>
      </c>
      <c r="D104" s="288"/>
      <c r="E104" s="288"/>
      <c r="F104" s="288"/>
      <c r="G104" s="288"/>
      <c r="H104" s="159"/>
      <c r="I104" s="159"/>
      <c r="J104" s="159"/>
      <c r="K104" s="159"/>
      <c r="L104" s="159"/>
      <c r="M104" s="159"/>
      <c r="N104" s="159"/>
      <c r="O104" s="159"/>
      <c r="P104" s="159"/>
      <c r="Q104" s="159"/>
      <c r="R104" s="159"/>
      <c r="S104" s="159"/>
      <c r="T104" s="159"/>
      <c r="U104" s="159"/>
      <c r="V104" s="159"/>
      <c r="W104" s="159"/>
      <c r="X104" s="159"/>
      <c r="Y104" s="150"/>
      <c r="Z104" s="150"/>
      <c r="AA104" s="150"/>
      <c r="AB104" s="150"/>
      <c r="AC104" s="150"/>
      <c r="AD104" s="150"/>
      <c r="AE104" s="150"/>
      <c r="AF104" s="150"/>
      <c r="AG104" s="150" t="s">
        <v>228</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67">
        <v>47</v>
      </c>
      <c r="B105" s="168" t="s">
        <v>1601</v>
      </c>
      <c r="C105" s="177" t="s">
        <v>1602</v>
      </c>
      <c r="D105" s="169" t="s">
        <v>266</v>
      </c>
      <c r="E105" s="170">
        <v>20</v>
      </c>
      <c r="F105" s="171">
        <f>H105+J105</f>
        <v>0</v>
      </c>
      <c r="G105" s="171">
        <f>ROUND(E105*F105,2)</f>
        <v>0</v>
      </c>
      <c r="H105" s="172"/>
      <c r="I105" s="171">
        <f>ROUND(E105*H105,2)</f>
        <v>0</v>
      </c>
      <c r="J105" s="172"/>
      <c r="K105" s="171">
        <f>ROUND(E105*J105,2)</f>
        <v>0</v>
      </c>
      <c r="L105" s="171">
        <v>15</v>
      </c>
      <c r="M105" s="173">
        <f>G105*(1+L105/100)</f>
        <v>0</v>
      </c>
      <c r="N105" s="159">
        <v>0</v>
      </c>
      <c r="O105" s="159">
        <f>ROUND(E105*N105,2)</f>
        <v>0</v>
      </c>
      <c r="P105" s="159">
        <v>0</v>
      </c>
      <c r="Q105" s="159">
        <f>ROUND(E105*P105,2)</f>
        <v>0</v>
      </c>
      <c r="R105" s="159"/>
      <c r="S105" s="159" t="s">
        <v>267</v>
      </c>
      <c r="T105" s="159" t="s">
        <v>224</v>
      </c>
      <c r="U105" s="159">
        <v>0</v>
      </c>
      <c r="V105" s="159">
        <f>ROUND(E105*U105,2)</f>
        <v>0</v>
      </c>
      <c r="W105" s="159"/>
      <c r="X105" s="159" t="s">
        <v>268</v>
      </c>
      <c r="Y105" s="150"/>
      <c r="Z105" s="150"/>
      <c r="AA105" s="150"/>
      <c r="AB105" s="150"/>
      <c r="AC105" s="150"/>
      <c r="AD105" s="150"/>
      <c r="AE105" s="150"/>
      <c r="AF105" s="150"/>
      <c r="AG105" s="150" t="s">
        <v>269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5">
      <c r="A106" s="157"/>
      <c r="B106" s="158"/>
      <c r="C106" s="287" t="s">
        <v>1511</v>
      </c>
      <c r="D106" s="288"/>
      <c r="E106" s="288"/>
      <c r="F106" s="288"/>
      <c r="G106" s="288"/>
      <c r="H106" s="159"/>
      <c r="I106" s="159"/>
      <c r="J106" s="159"/>
      <c r="K106" s="159"/>
      <c r="L106" s="159"/>
      <c r="M106" s="159"/>
      <c r="N106" s="159"/>
      <c r="O106" s="159"/>
      <c r="P106" s="159"/>
      <c r="Q106" s="159"/>
      <c r="R106" s="159"/>
      <c r="S106" s="159"/>
      <c r="T106" s="159"/>
      <c r="U106" s="159"/>
      <c r="V106" s="159"/>
      <c r="W106" s="159"/>
      <c r="X106" s="159"/>
      <c r="Y106" s="150"/>
      <c r="Z106" s="150"/>
      <c r="AA106" s="150"/>
      <c r="AB106" s="150"/>
      <c r="AC106" s="150"/>
      <c r="AD106" s="150"/>
      <c r="AE106" s="150"/>
      <c r="AF106" s="150"/>
      <c r="AG106" s="150" t="s">
        <v>228</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67">
        <v>48</v>
      </c>
      <c r="B107" s="168" t="s">
        <v>1603</v>
      </c>
      <c r="C107" s="177" t="s">
        <v>1604</v>
      </c>
      <c r="D107" s="169" t="s">
        <v>266</v>
      </c>
      <c r="E107" s="170">
        <v>8</v>
      </c>
      <c r="F107" s="171">
        <f>H107+J107</f>
        <v>0</v>
      </c>
      <c r="G107" s="171">
        <f>ROUND(E107*F107,2)</f>
        <v>0</v>
      </c>
      <c r="H107" s="172"/>
      <c r="I107" s="171">
        <f>ROUND(E107*H107,2)</f>
        <v>0</v>
      </c>
      <c r="J107" s="172"/>
      <c r="K107" s="171">
        <f>ROUND(E107*J107,2)</f>
        <v>0</v>
      </c>
      <c r="L107" s="171">
        <v>15</v>
      </c>
      <c r="M107" s="173">
        <f>G107*(1+L107/100)</f>
        <v>0</v>
      </c>
      <c r="N107" s="159">
        <v>0</v>
      </c>
      <c r="O107" s="159">
        <f>ROUND(E107*N107,2)</f>
        <v>0</v>
      </c>
      <c r="P107" s="159">
        <v>0</v>
      </c>
      <c r="Q107" s="159">
        <f>ROUND(E107*P107,2)</f>
        <v>0</v>
      </c>
      <c r="R107" s="159"/>
      <c r="S107" s="159" t="s">
        <v>267</v>
      </c>
      <c r="T107" s="159" t="s">
        <v>224</v>
      </c>
      <c r="U107" s="159">
        <v>0</v>
      </c>
      <c r="V107" s="159">
        <f>ROUND(E107*U107,2)</f>
        <v>0</v>
      </c>
      <c r="W107" s="159"/>
      <c r="X107" s="159" t="s">
        <v>268</v>
      </c>
      <c r="Y107" s="150"/>
      <c r="Z107" s="150"/>
      <c r="AA107" s="150"/>
      <c r="AB107" s="150"/>
      <c r="AC107" s="150"/>
      <c r="AD107" s="150"/>
      <c r="AE107" s="150"/>
      <c r="AF107" s="150"/>
      <c r="AG107" s="150" t="s">
        <v>269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5">
      <c r="A108" s="157"/>
      <c r="B108" s="158"/>
      <c r="C108" s="287" t="s">
        <v>1511</v>
      </c>
      <c r="D108" s="288"/>
      <c r="E108" s="288"/>
      <c r="F108" s="288"/>
      <c r="G108" s="288"/>
      <c r="H108" s="159"/>
      <c r="I108" s="159"/>
      <c r="J108" s="159"/>
      <c r="K108" s="159"/>
      <c r="L108" s="159"/>
      <c r="M108" s="159"/>
      <c r="N108" s="159"/>
      <c r="O108" s="159"/>
      <c r="P108" s="159"/>
      <c r="Q108" s="159"/>
      <c r="R108" s="159"/>
      <c r="S108" s="159"/>
      <c r="T108" s="159"/>
      <c r="U108" s="159"/>
      <c r="V108" s="159"/>
      <c r="W108" s="159"/>
      <c r="X108" s="159"/>
      <c r="Y108" s="150"/>
      <c r="Z108" s="150"/>
      <c r="AA108" s="150"/>
      <c r="AB108" s="150"/>
      <c r="AC108" s="150"/>
      <c r="AD108" s="150"/>
      <c r="AE108" s="150"/>
      <c r="AF108" s="150"/>
      <c r="AG108" s="150" t="s">
        <v>228</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67">
        <v>49</v>
      </c>
      <c r="B109" s="168" t="s">
        <v>1605</v>
      </c>
      <c r="C109" s="177" t="s">
        <v>1606</v>
      </c>
      <c r="D109" s="169" t="s">
        <v>266</v>
      </c>
      <c r="E109" s="170">
        <v>115</v>
      </c>
      <c r="F109" s="171">
        <f>H109+J109</f>
        <v>0</v>
      </c>
      <c r="G109" s="171">
        <f>ROUND(E109*F109,2)</f>
        <v>0</v>
      </c>
      <c r="H109" s="172"/>
      <c r="I109" s="171">
        <f>ROUND(E109*H109,2)</f>
        <v>0</v>
      </c>
      <c r="J109" s="172"/>
      <c r="K109" s="171">
        <f>ROUND(E109*J109,2)</f>
        <v>0</v>
      </c>
      <c r="L109" s="171">
        <v>15</v>
      </c>
      <c r="M109" s="173">
        <f>G109*(1+L109/100)</f>
        <v>0</v>
      </c>
      <c r="N109" s="159">
        <v>0</v>
      </c>
      <c r="O109" s="159">
        <f>ROUND(E109*N109,2)</f>
        <v>0</v>
      </c>
      <c r="P109" s="159">
        <v>0</v>
      </c>
      <c r="Q109" s="159">
        <f>ROUND(E109*P109,2)</f>
        <v>0</v>
      </c>
      <c r="R109" s="159"/>
      <c r="S109" s="159" t="s">
        <v>267</v>
      </c>
      <c r="T109" s="159" t="s">
        <v>224</v>
      </c>
      <c r="U109" s="159">
        <v>0</v>
      </c>
      <c r="V109" s="159">
        <f>ROUND(E109*U109,2)</f>
        <v>0</v>
      </c>
      <c r="W109" s="159"/>
      <c r="X109" s="159" t="s">
        <v>268</v>
      </c>
      <c r="Y109" s="150"/>
      <c r="Z109" s="150"/>
      <c r="AA109" s="150"/>
      <c r="AB109" s="150"/>
      <c r="AC109" s="150"/>
      <c r="AD109" s="150"/>
      <c r="AE109" s="150"/>
      <c r="AF109" s="150"/>
      <c r="AG109" s="150" t="s">
        <v>269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57"/>
      <c r="B110" s="158"/>
      <c r="C110" s="287" t="s">
        <v>1511</v>
      </c>
      <c r="D110" s="288"/>
      <c r="E110" s="288"/>
      <c r="F110" s="288"/>
      <c r="G110" s="288"/>
      <c r="H110" s="159"/>
      <c r="I110" s="159"/>
      <c r="J110" s="159"/>
      <c r="K110" s="159"/>
      <c r="L110" s="159"/>
      <c r="M110" s="159"/>
      <c r="N110" s="159"/>
      <c r="O110" s="159"/>
      <c r="P110" s="159"/>
      <c r="Q110" s="159"/>
      <c r="R110" s="159"/>
      <c r="S110" s="159"/>
      <c r="T110" s="159"/>
      <c r="U110" s="159"/>
      <c r="V110" s="159"/>
      <c r="W110" s="159"/>
      <c r="X110" s="159"/>
      <c r="Y110" s="150"/>
      <c r="Z110" s="150"/>
      <c r="AA110" s="150"/>
      <c r="AB110" s="150"/>
      <c r="AC110" s="150"/>
      <c r="AD110" s="150"/>
      <c r="AE110" s="150"/>
      <c r="AF110" s="150"/>
      <c r="AG110" s="150" t="s">
        <v>228</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67">
        <v>50</v>
      </c>
      <c r="B111" s="168" t="s">
        <v>1563</v>
      </c>
      <c r="C111" s="177" t="s">
        <v>1607</v>
      </c>
      <c r="D111" s="169" t="s">
        <v>266</v>
      </c>
      <c r="E111" s="170">
        <v>15</v>
      </c>
      <c r="F111" s="171">
        <f>H111+J111</f>
        <v>0</v>
      </c>
      <c r="G111" s="171">
        <f>ROUND(E111*F111,2)</f>
        <v>0</v>
      </c>
      <c r="H111" s="172"/>
      <c r="I111" s="171">
        <f>ROUND(E111*H111,2)</f>
        <v>0</v>
      </c>
      <c r="J111" s="172"/>
      <c r="K111" s="171">
        <f>ROUND(E111*J111,2)</f>
        <v>0</v>
      </c>
      <c r="L111" s="171">
        <v>15</v>
      </c>
      <c r="M111" s="173">
        <f>G111*(1+L111/100)</f>
        <v>0</v>
      </c>
      <c r="N111" s="159">
        <v>0</v>
      </c>
      <c r="O111" s="159">
        <f>ROUND(E111*N111,2)</f>
        <v>0</v>
      </c>
      <c r="P111" s="159">
        <v>0</v>
      </c>
      <c r="Q111" s="159">
        <f>ROUND(E111*P111,2)</f>
        <v>0</v>
      </c>
      <c r="R111" s="159"/>
      <c r="S111" s="159" t="s">
        <v>267</v>
      </c>
      <c r="T111" s="159" t="s">
        <v>224</v>
      </c>
      <c r="U111" s="159">
        <v>0</v>
      </c>
      <c r="V111" s="159">
        <f>ROUND(E111*U111,2)</f>
        <v>0</v>
      </c>
      <c r="W111" s="159"/>
      <c r="X111" s="159" t="s">
        <v>1529</v>
      </c>
      <c r="Y111" s="150"/>
      <c r="Z111" s="150"/>
      <c r="AA111" s="150"/>
      <c r="AB111" s="150"/>
      <c r="AC111" s="150"/>
      <c r="AD111" s="150"/>
      <c r="AE111" s="150"/>
      <c r="AF111" s="150"/>
      <c r="AG111" s="150" t="s">
        <v>1608</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57"/>
      <c r="B112" s="158"/>
      <c r="C112" s="287" t="s">
        <v>1511</v>
      </c>
      <c r="D112" s="288"/>
      <c r="E112" s="288"/>
      <c r="F112" s="288"/>
      <c r="G112" s="288"/>
      <c r="H112" s="159"/>
      <c r="I112" s="159"/>
      <c r="J112" s="159"/>
      <c r="K112" s="159"/>
      <c r="L112" s="159"/>
      <c r="M112" s="159"/>
      <c r="N112" s="159"/>
      <c r="O112" s="159"/>
      <c r="P112" s="159"/>
      <c r="Q112" s="159"/>
      <c r="R112" s="159"/>
      <c r="S112" s="159"/>
      <c r="T112" s="159"/>
      <c r="U112" s="159"/>
      <c r="V112" s="159"/>
      <c r="W112" s="159"/>
      <c r="X112" s="159"/>
      <c r="Y112" s="150"/>
      <c r="Z112" s="150"/>
      <c r="AA112" s="150"/>
      <c r="AB112" s="150"/>
      <c r="AC112" s="150"/>
      <c r="AD112" s="150"/>
      <c r="AE112" s="150"/>
      <c r="AF112" s="150"/>
      <c r="AG112" s="150" t="s">
        <v>228</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67">
        <v>51</v>
      </c>
      <c r="B113" s="168" t="s">
        <v>1563</v>
      </c>
      <c r="C113" s="177" t="s">
        <v>1609</v>
      </c>
      <c r="D113" s="169" t="s">
        <v>266</v>
      </c>
      <c r="E113" s="170">
        <v>1</v>
      </c>
      <c r="F113" s="171">
        <f>H113+J113</f>
        <v>0</v>
      </c>
      <c r="G113" s="171">
        <f>ROUND(E113*F113,2)</f>
        <v>0</v>
      </c>
      <c r="H113" s="172"/>
      <c r="I113" s="171">
        <f>ROUND(E113*H113,2)</f>
        <v>0</v>
      </c>
      <c r="J113" s="172"/>
      <c r="K113" s="171">
        <f>ROUND(E113*J113,2)</f>
        <v>0</v>
      </c>
      <c r="L113" s="171">
        <v>15</v>
      </c>
      <c r="M113" s="173">
        <f>G113*(1+L113/100)</f>
        <v>0</v>
      </c>
      <c r="N113" s="159">
        <v>0</v>
      </c>
      <c r="O113" s="159">
        <f>ROUND(E113*N113,2)</f>
        <v>0</v>
      </c>
      <c r="P113" s="159">
        <v>0</v>
      </c>
      <c r="Q113" s="159">
        <f>ROUND(E113*P113,2)</f>
        <v>0</v>
      </c>
      <c r="R113" s="159"/>
      <c r="S113" s="159" t="s">
        <v>267</v>
      </c>
      <c r="T113" s="159" t="s">
        <v>224</v>
      </c>
      <c r="U113" s="159">
        <v>0</v>
      </c>
      <c r="V113" s="159">
        <f>ROUND(E113*U113,2)</f>
        <v>0</v>
      </c>
      <c r="W113" s="159"/>
      <c r="X113" s="159" t="s">
        <v>1529</v>
      </c>
      <c r="Y113" s="150"/>
      <c r="Z113" s="150"/>
      <c r="AA113" s="150"/>
      <c r="AB113" s="150"/>
      <c r="AC113" s="150"/>
      <c r="AD113" s="150"/>
      <c r="AE113" s="150"/>
      <c r="AF113" s="150"/>
      <c r="AG113" s="150" t="s">
        <v>1608</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57"/>
      <c r="B114" s="158"/>
      <c r="C114" s="287" t="s">
        <v>1511</v>
      </c>
      <c r="D114" s="288"/>
      <c r="E114" s="288"/>
      <c r="F114" s="288"/>
      <c r="G114" s="288"/>
      <c r="H114" s="159"/>
      <c r="I114" s="159"/>
      <c r="J114" s="159"/>
      <c r="K114" s="159"/>
      <c r="L114" s="159"/>
      <c r="M114" s="159"/>
      <c r="N114" s="159"/>
      <c r="O114" s="159"/>
      <c r="P114" s="159"/>
      <c r="Q114" s="159"/>
      <c r="R114" s="159"/>
      <c r="S114" s="159"/>
      <c r="T114" s="159"/>
      <c r="U114" s="159"/>
      <c r="V114" s="159"/>
      <c r="W114" s="159"/>
      <c r="X114" s="159"/>
      <c r="Y114" s="150"/>
      <c r="Z114" s="150"/>
      <c r="AA114" s="150"/>
      <c r="AB114" s="150"/>
      <c r="AC114" s="150"/>
      <c r="AD114" s="150"/>
      <c r="AE114" s="150"/>
      <c r="AF114" s="150"/>
      <c r="AG114" s="150" t="s">
        <v>228</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67">
        <v>52</v>
      </c>
      <c r="B115" s="168" t="s">
        <v>1565</v>
      </c>
      <c r="C115" s="177" t="s">
        <v>1610</v>
      </c>
      <c r="D115" s="169" t="s">
        <v>266</v>
      </c>
      <c r="E115" s="170">
        <v>6</v>
      </c>
      <c r="F115" s="171">
        <f>H115+J115</f>
        <v>0</v>
      </c>
      <c r="G115" s="171">
        <f>ROUND(E115*F115,2)</f>
        <v>0</v>
      </c>
      <c r="H115" s="172"/>
      <c r="I115" s="171">
        <f>ROUND(E115*H115,2)</f>
        <v>0</v>
      </c>
      <c r="J115" s="172"/>
      <c r="K115" s="171">
        <f>ROUND(E115*J115,2)</f>
        <v>0</v>
      </c>
      <c r="L115" s="171">
        <v>15</v>
      </c>
      <c r="M115" s="173">
        <f>G115*(1+L115/100)</f>
        <v>0</v>
      </c>
      <c r="N115" s="159">
        <v>0</v>
      </c>
      <c r="O115" s="159">
        <f>ROUND(E115*N115,2)</f>
        <v>0</v>
      </c>
      <c r="P115" s="159">
        <v>0</v>
      </c>
      <c r="Q115" s="159">
        <f>ROUND(E115*P115,2)</f>
        <v>0</v>
      </c>
      <c r="R115" s="159"/>
      <c r="S115" s="159" t="s">
        <v>267</v>
      </c>
      <c r="T115" s="159" t="s">
        <v>224</v>
      </c>
      <c r="U115" s="159">
        <v>0</v>
      </c>
      <c r="V115" s="159">
        <f>ROUND(E115*U115,2)</f>
        <v>0</v>
      </c>
      <c r="W115" s="159"/>
      <c r="X115" s="159" t="s">
        <v>1529</v>
      </c>
      <c r="Y115" s="150"/>
      <c r="Z115" s="150"/>
      <c r="AA115" s="150"/>
      <c r="AB115" s="150"/>
      <c r="AC115" s="150"/>
      <c r="AD115" s="150"/>
      <c r="AE115" s="150"/>
      <c r="AF115" s="150"/>
      <c r="AG115" s="150" t="s">
        <v>1608</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57"/>
      <c r="B116" s="158"/>
      <c r="C116" s="287" t="s">
        <v>1511</v>
      </c>
      <c r="D116" s="288"/>
      <c r="E116" s="288"/>
      <c r="F116" s="288"/>
      <c r="G116" s="288"/>
      <c r="H116" s="159"/>
      <c r="I116" s="159"/>
      <c r="J116" s="159"/>
      <c r="K116" s="159"/>
      <c r="L116" s="159"/>
      <c r="M116" s="159"/>
      <c r="N116" s="159"/>
      <c r="O116" s="159"/>
      <c r="P116" s="159"/>
      <c r="Q116" s="159"/>
      <c r="R116" s="159"/>
      <c r="S116" s="159"/>
      <c r="T116" s="159"/>
      <c r="U116" s="159"/>
      <c r="V116" s="159"/>
      <c r="W116" s="159"/>
      <c r="X116" s="159"/>
      <c r="Y116" s="150"/>
      <c r="Z116" s="150"/>
      <c r="AA116" s="150"/>
      <c r="AB116" s="150"/>
      <c r="AC116" s="150"/>
      <c r="AD116" s="150"/>
      <c r="AE116" s="150"/>
      <c r="AF116" s="150"/>
      <c r="AG116" s="150" t="s">
        <v>228</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67">
        <v>53</v>
      </c>
      <c r="B117" s="168" t="s">
        <v>1567</v>
      </c>
      <c r="C117" s="177" t="s">
        <v>1611</v>
      </c>
      <c r="D117" s="169" t="s">
        <v>266</v>
      </c>
      <c r="E117" s="170">
        <v>9</v>
      </c>
      <c r="F117" s="171">
        <f>H117+J117</f>
        <v>0</v>
      </c>
      <c r="G117" s="171">
        <f>ROUND(E117*F117,2)</f>
        <v>0</v>
      </c>
      <c r="H117" s="172"/>
      <c r="I117" s="171">
        <f>ROUND(E117*H117,2)</f>
        <v>0</v>
      </c>
      <c r="J117" s="172"/>
      <c r="K117" s="171">
        <f>ROUND(E117*J117,2)</f>
        <v>0</v>
      </c>
      <c r="L117" s="171">
        <v>15</v>
      </c>
      <c r="M117" s="173">
        <f>G117*(1+L117/100)</f>
        <v>0</v>
      </c>
      <c r="N117" s="159">
        <v>0</v>
      </c>
      <c r="O117" s="159">
        <f>ROUND(E117*N117,2)</f>
        <v>0</v>
      </c>
      <c r="P117" s="159">
        <v>0</v>
      </c>
      <c r="Q117" s="159">
        <f>ROUND(E117*P117,2)</f>
        <v>0</v>
      </c>
      <c r="R117" s="159"/>
      <c r="S117" s="159" t="s">
        <v>267</v>
      </c>
      <c r="T117" s="159" t="s">
        <v>224</v>
      </c>
      <c r="U117" s="159">
        <v>0</v>
      </c>
      <c r="V117" s="159">
        <f>ROUND(E117*U117,2)</f>
        <v>0</v>
      </c>
      <c r="W117" s="159"/>
      <c r="X117" s="159" t="s">
        <v>1529</v>
      </c>
      <c r="Y117" s="150"/>
      <c r="Z117" s="150"/>
      <c r="AA117" s="150"/>
      <c r="AB117" s="150"/>
      <c r="AC117" s="150"/>
      <c r="AD117" s="150"/>
      <c r="AE117" s="150"/>
      <c r="AF117" s="150"/>
      <c r="AG117" s="150" t="s">
        <v>1608</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57"/>
      <c r="B118" s="158"/>
      <c r="C118" s="287" t="s">
        <v>1511</v>
      </c>
      <c r="D118" s="288"/>
      <c r="E118" s="288"/>
      <c r="F118" s="288"/>
      <c r="G118" s="288"/>
      <c r="H118" s="159"/>
      <c r="I118" s="159"/>
      <c r="J118" s="159"/>
      <c r="K118" s="159"/>
      <c r="L118" s="159"/>
      <c r="M118" s="159"/>
      <c r="N118" s="159"/>
      <c r="O118" s="159"/>
      <c r="P118" s="159"/>
      <c r="Q118" s="159"/>
      <c r="R118" s="159"/>
      <c r="S118" s="159"/>
      <c r="T118" s="159"/>
      <c r="U118" s="159"/>
      <c r="V118" s="159"/>
      <c r="W118" s="159"/>
      <c r="X118" s="159"/>
      <c r="Y118" s="150"/>
      <c r="Z118" s="150"/>
      <c r="AA118" s="150"/>
      <c r="AB118" s="150"/>
      <c r="AC118" s="150"/>
      <c r="AD118" s="150"/>
      <c r="AE118" s="150"/>
      <c r="AF118" s="150"/>
      <c r="AG118" s="150" t="s">
        <v>228</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67">
        <v>54</v>
      </c>
      <c r="B119" s="168" t="s">
        <v>1567</v>
      </c>
      <c r="C119" s="177" t="s">
        <v>1612</v>
      </c>
      <c r="D119" s="169" t="s">
        <v>266</v>
      </c>
      <c r="E119" s="170">
        <v>6</v>
      </c>
      <c r="F119" s="171">
        <f>H119+J119</f>
        <v>0</v>
      </c>
      <c r="G119" s="171">
        <f>ROUND(E119*F119,2)</f>
        <v>0</v>
      </c>
      <c r="H119" s="172"/>
      <c r="I119" s="171">
        <f>ROUND(E119*H119,2)</f>
        <v>0</v>
      </c>
      <c r="J119" s="172"/>
      <c r="K119" s="171">
        <f>ROUND(E119*J119,2)</f>
        <v>0</v>
      </c>
      <c r="L119" s="171">
        <v>15</v>
      </c>
      <c r="M119" s="173">
        <f>G119*(1+L119/100)</f>
        <v>0</v>
      </c>
      <c r="N119" s="159">
        <v>0</v>
      </c>
      <c r="O119" s="159">
        <f>ROUND(E119*N119,2)</f>
        <v>0</v>
      </c>
      <c r="P119" s="159">
        <v>0</v>
      </c>
      <c r="Q119" s="159">
        <f>ROUND(E119*P119,2)</f>
        <v>0</v>
      </c>
      <c r="R119" s="159"/>
      <c r="S119" s="159" t="s">
        <v>267</v>
      </c>
      <c r="T119" s="159" t="s">
        <v>224</v>
      </c>
      <c r="U119" s="159">
        <v>0</v>
      </c>
      <c r="V119" s="159">
        <f>ROUND(E119*U119,2)</f>
        <v>0</v>
      </c>
      <c r="W119" s="159"/>
      <c r="X119" s="159" t="s">
        <v>1529</v>
      </c>
      <c r="Y119" s="150"/>
      <c r="Z119" s="150"/>
      <c r="AA119" s="150"/>
      <c r="AB119" s="150"/>
      <c r="AC119" s="150"/>
      <c r="AD119" s="150"/>
      <c r="AE119" s="150"/>
      <c r="AF119" s="150"/>
      <c r="AG119" s="150" t="s">
        <v>1608</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57"/>
      <c r="B120" s="158"/>
      <c r="C120" s="287" t="s">
        <v>1511</v>
      </c>
      <c r="D120" s="288"/>
      <c r="E120" s="288"/>
      <c r="F120" s="288"/>
      <c r="G120" s="288"/>
      <c r="H120" s="159"/>
      <c r="I120" s="159"/>
      <c r="J120" s="159"/>
      <c r="K120" s="159"/>
      <c r="L120" s="159"/>
      <c r="M120" s="159"/>
      <c r="N120" s="159"/>
      <c r="O120" s="159"/>
      <c r="P120" s="159"/>
      <c r="Q120" s="159"/>
      <c r="R120" s="159"/>
      <c r="S120" s="159"/>
      <c r="T120" s="159"/>
      <c r="U120" s="159"/>
      <c r="V120" s="159"/>
      <c r="W120" s="159"/>
      <c r="X120" s="159"/>
      <c r="Y120" s="150"/>
      <c r="Z120" s="150"/>
      <c r="AA120" s="150"/>
      <c r="AB120" s="150"/>
      <c r="AC120" s="150"/>
      <c r="AD120" s="150"/>
      <c r="AE120" s="150"/>
      <c r="AF120" s="150"/>
      <c r="AG120" s="150" t="s">
        <v>228</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67">
        <v>55</v>
      </c>
      <c r="B121" s="168" t="s">
        <v>1569</v>
      </c>
      <c r="C121" s="177" t="s">
        <v>1613</v>
      </c>
      <c r="D121" s="169" t="s">
        <v>266</v>
      </c>
      <c r="E121" s="170">
        <v>20</v>
      </c>
      <c r="F121" s="171">
        <f>H121+J121</f>
        <v>0</v>
      </c>
      <c r="G121" s="171">
        <f>ROUND(E121*F121,2)</f>
        <v>0</v>
      </c>
      <c r="H121" s="172"/>
      <c r="I121" s="171">
        <f>ROUND(E121*H121,2)</f>
        <v>0</v>
      </c>
      <c r="J121" s="172"/>
      <c r="K121" s="171">
        <f>ROUND(E121*J121,2)</f>
        <v>0</v>
      </c>
      <c r="L121" s="171">
        <v>15</v>
      </c>
      <c r="M121" s="173">
        <f>G121*(1+L121/100)</f>
        <v>0</v>
      </c>
      <c r="N121" s="159">
        <v>0</v>
      </c>
      <c r="O121" s="159">
        <f>ROUND(E121*N121,2)</f>
        <v>0</v>
      </c>
      <c r="P121" s="159">
        <v>0</v>
      </c>
      <c r="Q121" s="159">
        <f>ROUND(E121*P121,2)</f>
        <v>0</v>
      </c>
      <c r="R121" s="159"/>
      <c r="S121" s="159" t="s">
        <v>267</v>
      </c>
      <c r="T121" s="159" t="s">
        <v>224</v>
      </c>
      <c r="U121" s="159">
        <v>0</v>
      </c>
      <c r="V121" s="159">
        <f>ROUND(E121*U121,2)</f>
        <v>0</v>
      </c>
      <c r="W121" s="159"/>
      <c r="X121" s="159" t="s">
        <v>1529</v>
      </c>
      <c r="Y121" s="150"/>
      <c r="Z121" s="150"/>
      <c r="AA121" s="150"/>
      <c r="AB121" s="150"/>
      <c r="AC121" s="150"/>
      <c r="AD121" s="150"/>
      <c r="AE121" s="150"/>
      <c r="AF121" s="150"/>
      <c r="AG121" s="150" t="s">
        <v>1608</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57"/>
      <c r="B122" s="158"/>
      <c r="C122" s="287" t="s">
        <v>1511</v>
      </c>
      <c r="D122" s="288"/>
      <c r="E122" s="288"/>
      <c r="F122" s="288"/>
      <c r="G122" s="288"/>
      <c r="H122" s="159"/>
      <c r="I122" s="159"/>
      <c r="J122" s="159"/>
      <c r="K122" s="159"/>
      <c r="L122" s="159"/>
      <c r="M122" s="159"/>
      <c r="N122" s="159"/>
      <c r="O122" s="159"/>
      <c r="P122" s="159"/>
      <c r="Q122" s="159"/>
      <c r="R122" s="159"/>
      <c r="S122" s="159"/>
      <c r="T122" s="159"/>
      <c r="U122" s="159"/>
      <c r="V122" s="159"/>
      <c r="W122" s="159"/>
      <c r="X122" s="159"/>
      <c r="Y122" s="150"/>
      <c r="Z122" s="150"/>
      <c r="AA122" s="150"/>
      <c r="AB122" s="150"/>
      <c r="AC122" s="150"/>
      <c r="AD122" s="150"/>
      <c r="AE122" s="150"/>
      <c r="AF122" s="150"/>
      <c r="AG122" s="150" t="s">
        <v>228</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67">
        <v>56</v>
      </c>
      <c r="B123" s="168" t="s">
        <v>1571</v>
      </c>
      <c r="C123" s="177" t="s">
        <v>1614</v>
      </c>
      <c r="D123" s="169" t="s">
        <v>266</v>
      </c>
      <c r="E123" s="170">
        <v>8</v>
      </c>
      <c r="F123" s="171">
        <f>H123+J123</f>
        <v>0</v>
      </c>
      <c r="G123" s="171">
        <f>ROUND(E123*F123,2)</f>
        <v>0</v>
      </c>
      <c r="H123" s="172"/>
      <c r="I123" s="171">
        <f>ROUND(E123*H123,2)</f>
        <v>0</v>
      </c>
      <c r="J123" s="172"/>
      <c r="K123" s="171">
        <f>ROUND(E123*J123,2)</f>
        <v>0</v>
      </c>
      <c r="L123" s="171">
        <v>15</v>
      </c>
      <c r="M123" s="173">
        <f>G123*(1+L123/100)</f>
        <v>0</v>
      </c>
      <c r="N123" s="159">
        <v>0</v>
      </c>
      <c r="O123" s="159">
        <f>ROUND(E123*N123,2)</f>
        <v>0</v>
      </c>
      <c r="P123" s="159">
        <v>0</v>
      </c>
      <c r="Q123" s="159">
        <f>ROUND(E123*P123,2)</f>
        <v>0</v>
      </c>
      <c r="R123" s="159"/>
      <c r="S123" s="159" t="s">
        <v>267</v>
      </c>
      <c r="T123" s="159" t="s">
        <v>224</v>
      </c>
      <c r="U123" s="159">
        <v>0</v>
      </c>
      <c r="V123" s="159">
        <f>ROUND(E123*U123,2)</f>
        <v>0</v>
      </c>
      <c r="W123" s="159"/>
      <c r="X123" s="159" t="s">
        <v>1529</v>
      </c>
      <c r="Y123" s="150"/>
      <c r="Z123" s="150"/>
      <c r="AA123" s="150"/>
      <c r="AB123" s="150"/>
      <c r="AC123" s="150"/>
      <c r="AD123" s="150"/>
      <c r="AE123" s="150"/>
      <c r="AF123" s="150"/>
      <c r="AG123" s="150" t="s">
        <v>1608</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57"/>
      <c r="B124" s="158"/>
      <c r="C124" s="287" t="s">
        <v>1511</v>
      </c>
      <c r="D124" s="288"/>
      <c r="E124" s="288"/>
      <c r="F124" s="288"/>
      <c r="G124" s="288"/>
      <c r="H124" s="159"/>
      <c r="I124" s="159"/>
      <c r="J124" s="159"/>
      <c r="K124" s="159"/>
      <c r="L124" s="159"/>
      <c r="M124" s="159"/>
      <c r="N124" s="159"/>
      <c r="O124" s="159"/>
      <c r="P124" s="159"/>
      <c r="Q124" s="159"/>
      <c r="R124" s="159"/>
      <c r="S124" s="159"/>
      <c r="T124" s="159"/>
      <c r="U124" s="159"/>
      <c r="V124" s="159"/>
      <c r="W124" s="159"/>
      <c r="X124" s="159"/>
      <c r="Y124" s="150"/>
      <c r="Z124" s="150"/>
      <c r="AA124" s="150"/>
      <c r="AB124" s="150"/>
      <c r="AC124" s="150"/>
      <c r="AD124" s="150"/>
      <c r="AE124" s="150"/>
      <c r="AF124" s="150"/>
      <c r="AG124" s="150" t="s">
        <v>228</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67">
        <v>57</v>
      </c>
      <c r="B125" s="168" t="s">
        <v>1573</v>
      </c>
      <c r="C125" s="177" t="s">
        <v>1615</v>
      </c>
      <c r="D125" s="169" t="s">
        <v>266</v>
      </c>
      <c r="E125" s="170">
        <v>6</v>
      </c>
      <c r="F125" s="171">
        <f>H125+J125</f>
        <v>0</v>
      </c>
      <c r="G125" s="171">
        <f>ROUND(E125*F125,2)</f>
        <v>0</v>
      </c>
      <c r="H125" s="172"/>
      <c r="I125" s="171">
        <f>ROUND(E125*H125,2)</f>
        <v>0</v>
      </c>
      <c r="J125" s="172"/>
      <c r="K125" s="171">
        <f>ROUND(E125*J125,2)</f>
        <v>0</v>
      </c>
      <c r="L125" s="171">
        <v>15</v>
      </c>
      <c r="M125" s="173">
        <f>G125*(1+L125/100)</f>
        <v>0</v>
      </c>
      <c r="N125" s="159">
        <v>0</v>
      </c>
      <c r="O125" s="159">
        <f>ROUND(E125*N125,2)</f>
        <v>0</v>
      </c>
      <c r="P125" s="159">
        <v>0</v>
      </c>
      <c r="Q125" s="159">
        <f>ROUND(E125*P125,2)</f>
        <v>0</v>
      </c>
      <c r="R125" s="159"/>
      <c r="S125" s="159" t="s">
        <v>267</v>
      </c>
      <c r="T125" s="159" t="s">
        <v>224</v>
      </c>
      <c r="U125" s="159">
        <v>0</v>
      </c>
      <c r="V125" s="159">
        <f>ROUND(E125*U125,2)</f>
        <v>0</v>
      </c>
      <c r="W125" s="159"/>
      <c r="X125" s="159" t="s">
        <v>1529</v>
      </c>
      <c r="Y125" s="150"/>
      <c r="Z125" s="150"/>
      <c r="AA125" s="150"/>
      <c r="AB125" s="150"/>
      <c r="AC125" s="150"/>
      <c r="AD125" s="150"/>
      <c r="AE125" s="150"/>
      <c r="AF125" s="150"/>
      <c r="AG125" s="150" t="s">
        <v>1608</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57"/>
      <c r="B126" s="158"/>
      <c r="C126" s="287" t="s">
        <v>1511</v>
      </c>
      <c r="D126" s="288"/>
      <c r="E126" s="288"/>
      <c r="F126" s="288"/>
      <c r="G126" s="288"/>
      <c r="H126" s="159"/>
      <c r="I126" s="159"/>
      <c r="J126" s="159"/>
      <c r="K126" s="159"/>
      <c r="L126" s="159"/>
      <c r="M126" s="159"/>
      <c r="N126" s="159"/>
      <c r="O126" s="159"/>
      <c r="P126" s="159"/>
      <c r="Q126" s="159"/>
      <c r="R126" s="159"/>
      <c r="S126" s="159"/>
      <c r="T126" s="159"/>
      <c r="U126" s="159"/>
      <c r="V126" s="159"/>
      <c r="W126" s="159"/>
      <c r="X126" s="159"/>
      <c r="Y126" s="150"/>
      <c r="Z126" s="150"/>
      <c r="AA126" s="150"/>
      <c r="AB126" s="150"/>
      <c r="AC126" s="150"/>
      <c r="AD126" s="150"/>
      <c r="AE126" s="150"/>
      <c r="AF126" s="150"/>
      <c r="AG126" s="150" t="s">
        <v>228</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67">
        <v>58</v>
      </c>
      <c r="B127" s="168" t="s">
        <v>1575</v>
      </c>
      <c r="C127" s="177" t="s">
        <v>1616</v>
      </c>
      <c r="D127" s="169" t="s">
        <v>266</v>
      </c>
      <c r="E127" s="170">
        <v>21</v>
      </c>
      <c r="F127" s="171">
        <f>H127+J127</f>
        <v>0</v>
      </c>
      <c r="G127" s="171">
        <f>ROUND(E127*F127,2)</f>
        <v>0</v>
      </c>
      <c r="H127" s="172"/>
      <c r="I127" s="171">
        <f>ROUND(E127*H127,2)</f>
        <v>0</v>
      </c>
      <c r="J127" s="172"/>
      <c r="K127" s="171">
        <f>ROUND(E127*J127,2)</f>
        <v>0</v>
      </c>
      <c r="L127" s="171">
        <v>15</v>
      </c>
      <c r="M127" s="173">
        <f>G127*(1+L127/100)</f>
        <v>0</v>
      </c>
      <c r="N127" s="159">
        <v>0</v>
      </c>
      <c r="O127" s="159">
        <f>ROUND(E127*N127,2)</f>
        <v>0</v>
      </c>
      <c r="P127" s="159">
        <v>0</v>
      </c>
      <c r="Q127" s="159">
        <f>ROUND(E127*P127,2)</f>
        <v>0</v>
      </c>
      <c r="R127" s="159"/>
      <c r="S127" s="159" t="s">
        <v>267</v>
      </c>
      <c r="T127" s="159" t="s">
        <v>224</v>
      </c>
      <c r="U127" s="159">
        <v>0</v>
      </c>
      <c r="V127" s="159">
        <f>ROUND(E127*U127,2)</f>
        <v>0</v>
      </c>
      <c r="W127" s="159"/>
      <c r="X127" s="159" t="s">
        <v>1529</v>
      </c>
      <c r="Y127" s="150"/>
      <c r="Z127" s="150"/>
      <c r="AA127" s="150"/>
      <c r="AB127" s="150"/>
      <c r="AC127" s="150"/>
      <c r="AD127" s="150"/>
      <c r="AE127" s="150"/>
      <c r="AF127" s="150"/>
      <c r="AG127" s="150" t="s">
        <v>1608</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5">
      <c r="A128" s="157"/>
      <c r="B128" s="158"/>
      <c r="C128" s="287" t="s">
        <v>1511</v>
      </c>
      <c r="D128" s="288"/>
      <c r="E128" s="288"/>
      <c r="F128" s="288"/>
      <c r="G128" s="288"/>
      <c r="H128" s="159"/>
      <c r="I128" s="159"/>
      <c r="J128" s="159"/>
      <c r="K128" s="159"/>
      <c r="L128" s="159"/>
      <c r="M128" s="159"/>
      <c r="N128" s="159"/>
      <c r="O128" s="159"/>
      <c r="P128" s="159"/>
      <c r="Q128" s="159"/>
      <c r="R128" s="159"/>
      <c r="S128" s="159"/>
      <c r="T128" s="159"/>
      <c r="U128" s="159"/>
      <c r="V128" s="159"/>
      <c r="W128" s="159"/>
      <c r="X128" s="159"/>
      <c r="Y128" s="150"/>
      <c r="Z128" s="150"/>
      <c r="AA128" s="150"/>
      <c r="AB128" s="150"/>
      <c r="AC128" s="150"/>
      <c r="AD128" s="150"/>
      <c r="AE128" s="150"/>
      <c r="AF128" s="150"/>
      <c r="AG128" s="150" t="s">
        <v>228</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67">
        <v>59</v>
      </c>
      <c r="B129" s="168" t="s">
        <v>1617</v>
      </c>
      <c r="C129" s="177" t="s">
        <v>1618</v>
      </c>
      <c r="D129" s="169" t="s">
        <v>266</v>
      </c>
      <c r="E129" s="170">
        <v>90</v>
      </c>
      <c r="F129" s="171">
        <f>H129+J129</f>
        <v>0</v>
      </c>
      <c r="G129" s="171">
        <f>ROUND(E129*F129,2)</f>
        <v>0</v>
      </c>
      <c r="H129" s="172"/>
      <c r="I129" s="171">
        <f>ROUND(E129*H129,2)</f>
        <v>0</v>
      </c>
      <c r="J129" s="172"/>
      <c r="K129" s="171">
        <f>ROUND(E129*J129,2)</f>
        <v>0</v>
      </c>
      <c r="L129" s="171">
        <v>15</v>
      </c>
      <c r="M129" s="173">
        <f>G129*(1+L129/100)</f>
        <v>0</v>
      </c>
      <c r="N129" s="159">
        <v>0</v>
      </c>
      <c r="O129" s="159">
        <f>ROUND(E129*N129,2)</f>
        <v>0</v>
      </c>
      <c r="P129" s="159">
        <v>0</v>
      </c>
      <c r="Q129" s="159">
        <f>ROUND(E129*P129,2)</f>
        <v>0</v>
      </c>
      <c r="R129" s="159"/>
      <c r="S129" s="159" t="s">
        <v>267</v>
      </c>
      <c r="T129" s="159" t="s">
        <v>224</v>
      </c>
      <c r="U129" s="159">
        <v>0</v>
      </c>
      <c r="V129" s="159">
        <f>ROUND(E129*U129,2)</f>
        <v>0</v>
      </c>
      <c r="W129" s="159"/>
      <c r="X129" s="159" t="s">
        <v>344</v>
      </c>
      <c r="Y129" s="150"/>
      <c r="Z129" s="150"/>
      <c r="AA129" s="150"/>
      <c r="AB129" s="150"/>
      <c r="AC129" s="150"/>
      <c r="AD129" s="150"/>
      <c r="AE129" s="150"/>
      <c r="AF129" s="150"/>
      <c r="AG129" s="150" t="s">
        <v>1373</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57"/>
      <c r="B130" s="158"/>
      <c r="C130" s="287" t="s">
        <v>1511</v>
      </c>
      <c r="D130" s="288"/>
      <c r="E130" s="288"/>
      <c r="F130" s="288"/>
      <c r="G130" s="288"/>
      <c r="H130" s="159"/>
      <c r="I130" s="159"/>
      <c r="J130" s="159"/>
      <c r="K130" s="159"/>
      <c r="L130" s="159"/>
      <c r="M130" s="159"/>
      <c r="N130" s="159"/>
      <c r="O130" s="159"/>
      <c r="P130" s="159"/>
      <c r="Q130" s="159"/>
      <c r="R130" s="159"/>
      <c r="S130" s="159"/>
      <c r="T130" s="159"/>
      <c r="U130" s="159"/>
      <c r="V130" s="159"/>
      <c r="W130" s="159"/>
      <c r="X130" s="159"/>
      <c r="Y130" s="150"/>
      <c r="Z130" s="150"/>
      <c r="AA130" s="150"/>
      <c r="AB130" s="150"/>
      <c r="AC130" s="150"/>
      <c r="AD130" s="150"/>
      <c r="AE130" s="150"/>
      <c r="AF130" s="150"/>
      <c r="AG130" s="150" t="s">
        <v>228</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5">
      <c r="A131" s="167">
        <v>60</v>
      </c>
      <c r="B131" s="168" t="s">
        <v>186</v>
      </c>
      <c r="C131" s="177" t="s">
        <v>1619</v>
      </c>
      <c r="D131" s="169" t="s">
        <v>266</v>
      </c>
      <c r="E131" s="170">
        <v>4</v>
      </c>
      <c r="F131" s="171">
        <f>H131+J131</f>
        <v>0</v>
      </c>
      <c r="G131" s="171">
        <f>ROUND(E131*F131,2)</f>
        <v>0</v>
      </c>
      <c r="H131" s="172"/>
      <c r="I131" s="171">
        <f>ROUND(E131*H131,2)</f>
        <v>0</v>
      </c>
      <c r="J131" s="172"/>
      <c r="K131" s="171">
        <f>ROUND(E131*J131,2)</f>
        <v>0</v>
      </c>
      <c r="L131" s="171">
        <v>15</v>
      </c>
      <c r="M131" s="173">
        <f>G131*(1+L131/100)</f>
        <v>0</v>
      </c>
      <c r="N131" s="159">
        <v>0</v>
      </c>
      <c r="O131" s="159">
        <f>ROUND(E131*N131,2)</f>
        <v>0</v>
      </c>
      <c r="P131" s="159">
        <v>0</v>
      </c>
      <c r="Q131" s="159">
        <f>ROUND(E131*P131,2)</f>
        <v>0</v>
      </c>
      <c r="R131" s="159"/>
      <c r="S131" s="159" t="s">
        <v>267</v>
      </c>
      <c r="T131" s="159" t="s">
        <v>224</v>
      </c>
      <c r="U131" s="159">
        <v>0</v>
      </c>
      <c r="V131" s="159">
        <f>ROUND(E131*U131,2)</f>
        <v>0</v>
      </c>
      <c r="W131" s="159"/>
      <c r="X131" s="159" t="s">
        <v>344</v>
      </c>
      <c r="Y131" s="150"/>
      <c r="Z131" s="150"/>
      <c r="AA131" s="150"/>
      <c r="AB131" s="150"/>
      <c r="AC131" s="150"/>
      <c r="AD131" s="150"/>
      <c r="AE131" s="150"/>
      <c r="AF131" s="150"/>
      <c r="AG131" s="150" t="s">
        <v>1373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57"/>
      <c r="B132" s="158"/>
      <c r="C132" s="287" t="s">
        <v>1511</v>
      </c>
      <c r="D132" s="288"/>
      <c r="E132" s="288"/>
      <c r="F132" s="288"/>
      <c r="G132" s="288"/>
      <c r="H132" s="159"/>
      <c r="I132" s="159"/>
      <c r="J132" s="159"/>
      <c r="K132" s="159"/>
      <c r="L132" s="159"/>
      <c r="M132" s="159"/>
      <c r="N132" s="159"/>
      <c r="O132" s="159"/>
      <c r="P132" s="159"/>
      <c r="Q132" s="159"/>
      <c r="R132" s="159"/>
      <c r="S132" s="159"/>
      <c r="T132" s="159"/>
      <c r="U132" s="159"/>
      <c r="V132" s="159"/>
      <c r="W132" s="159"/>
      <c r="X132" s="159"/>
      <c r="Y132" s="150"/>
      <c r="Z132" s="150"/>
      <c r="AA132" s="150"/>
      <c r="AB132" s="150"/>
      <c r="AC132" s="150"/>
      <c r="AD132" s="150"/>
      <c r="AE132" s="150"/>
      <c r="AF132" s="150"/>
      <c r="AG132" s="150" t="s">
        <v>228</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67">
        <v>61</v>
      </c>
      <c r="B133" s="168" t="s">
        <v>1601</v>
      </c>
      <c r="C133" s="177" t="s">
        <v>1620</v>
      </c>
      <c r="D133" s="169" t="s">
        <v>266</v>
      </c>
      <c r="E133" s="170">
        <v>6</v>
      </c>
      <c r="F133" s="171">
        <f>H133+J133</f>
        <v>0</v>
      </c>
      <c r="G133" s="171">
        <f>ROUND(E133*F133,2)</f>
        <v>0</v>
      </c>
      <c r="H133" s="172"/>
      <c r="I133" s="171">
        <f>ROUND(E133*H133,2)</f>
        <v>0</v>
      </c>
      <c r="J133" s="172"/>
      <c r="K133" s="171">
        <f>ROUND(E133*J133,2)</f>
        <v>0</v>
      </c>
      <c r="L133" s="171">
        <v>15</v>
      </c>
      <c r="M133" s="173">
        <f>G133*(1+L133/100)</f>
        <v>0</v>
      </c>
      <c r="N133" s="159">
        <v>0</v>
      </c>
      <c r="O133" s="159">
        <f>ROUND(E133*N133,2)</f>
        <v>0</v>
      </c>
      <c r="P133" s="159">
        <v>0</v>
      </c>
      <c r="Q133" s="159">
        <f>ROUND(E133*P133,2)</f>
        <v>0</v>
      </c>
      <c r="R133" s="159"/>
      <c r="S133" s="159" t="s">
        <v>267</v>
      </c>
      <c r="T133" s="159" t="s">
        <v>224</v>
      </c>
      <c r="U133" s="159">
        <v>0</v>
      </c>
      <c r="V133" s="159">
        <f>ROUND(E133*U133,2)</f>
        <v>0</v>
      </c>
      <c r="W133" s="159"/>
      <c r="X133" s="159" t="s">
        <v>1529</v>
      </c>
      <c r="Y133" s="150"/>
      <c r="Z133" s="150"/>
      <c r="AA133" s="150"/>
      <c r="AB133" s="150"/>
      <c r="AC133" s="150"/>
      <c r="AD133" s="150"/>
      <c r="AE133" s="150"/>
      <c r="AF133" s="150"/>
      <c r="AG133" s="150" t="s">
        <v>1530</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57"/>
      <c r="B134" s="158"/>
      <c r="C134" s="287" t="s">
        <v>1511</v>
      </c>
      <c r="D134" s="288"/>
      <c r="E134" s="288"/>
      <c r="F134" s="288"/>
      <c r="G134" s="288"/>
      <c r="H134" s="159"/>
      <c r="I134" s="159"/>
      <c r="J134" s="159"/>
      <c r="K134" s="159"/>
      <c r="L134" s="159"/>
      <c r="M134" s="159"/>
      <c r="N134" s="159"/>
      <c r="O134" s="159"/>
      <c r="P134" s="159"/>
      <c r="Q134" s="159"/>
      <c r="R134" s="159"/>
      <c r="S134" s="159"/>
      <c r="T134" s="159"/>
      <c r="U134" s="159"/>
      <c r="V134" s="159"/>
      <c r="W134" s="159"/>
      <c r="X134" s="159"/>
      <c r="Y134" s="150"/>
      <c r="Z134" s="150"/>
      <c r="AA134" s="150"/>
      <c r="AB134" s="150"/>
      <c r="AC134" s="150"/>
      <c r="AD134" s="150"/>
      <c r="AE134" s="150"/>
      <c r="AF134" s="150"/>
      <c r="AG134" s="150" t="s">
        <v>228</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x14ac:dyDescent="0.25">
      <c r="A135" s="161" t="s">
        <v>218</v>
      </c>
      <c r="B135" s="162" t="s">
        <v>106</v>
      </c>
      <c r="C135" s="176" t="s">
        <v>107</v>
      </c>
      <c r="D135" s="163"/>
      <c r="E135" s="164"/>
      <c r="F135" s="165"/>
      <c r="G135" s="165">
        <f>SUMIF(AG136:AG149,"&lt;&gt;NOR",G136:G149)</f>
        <v>0</v>
      </c>
      <c r="H135" s="165"/>
      <c r="I135" s="165">
        <f>SUM(I136:I149)</f>
        <v>0</v>
      </c>
      <c r="J135" s="165"/>
      <c r="K135" s="165">
        <f>SUM(K136:K149)</f>
        <v>0</v>
      </c>
      <c r="L135" s="165"/>
      <c r="M135" s="166">
        <f>SUM(M136:M149)</f>
        <v>0</v>
      </c>
      <c r="N135" s="160"/>
      <c r="O135" s="160">
        <f>SUM(O136:O149)</f>
        <v>0</v>
      </c>
      <c r="P135" s="160"/>
      <c r="Q135" s="160">
        <f>SUM(Q136:Q149)</f>
        <v>0</v>
      </c>
      <c r="R135" s="160"/>
      <c r="S135" s="160"/>
      <c r="T135" s="160"/>
      <c r="U135" s="160"/>
      <c r="V135" s="160">
        <f>SUM(V136:V149)</f>
        <v>0</v>
      </c>
      <c r="W135" s="160"/>
      <c r="X135" s="160"/>
      <c r="AG135" t="s">
        <v>219</v>
      </c>
    </row>
    <row r="136" spans="1:60" outlineLevel="1" x14ac:dyDescent="0.25">
      <c r="A136" s="167">
        <v>62</v>
      </c>
      <c r="B136" s="168" t="s">
        <v>1621</v>
      </c>
      <c r="C136" s="177" t="s">
        <v>1622</v>
      </c>
      <c r="D136" s="169" t="s">
        <v>266</v>
      </c>
      <c r="E136" s="170">
        <v>7</v>
      </c>
      <c r="F136" s="171">
        <f>H136+J136</f>
        <v>0</v>
      </c>
      <c r="G136" s="171">
        <f>ROUND(E136*F136,2)</f>
        <v>0</v>
      </c>
      <c r="H136" s="172"/>
      <c r="I136" s="171">
        <f>ROUND(E136*H136,2)</f>
        <v>0</v>
      </c>
      <c r="J136" s="172"/>
      <c r="K136" s="171">
        <f>ROUND(E136*J136,2)</f>
        <v>0</v>
      </c>
      <c r="L136" s="171">
        <v>15</v>
      </c>
      <c r="M136" s="173">
        <f>G136*(1+L136/100)</f>
        <v>0</v>
      </c>
      <c r="N136" s="159">
        <v>0</v>
      </c>
      <c r="O136" s="159">
        <f>ROUND(E136*N136,2)</f>
        <v>0</v>
      </c>
      <c r="P136" s="159">
        <v>0</v>
      </c>
      <c r="Q136" s="159">
        <f>ROUND(E136*P136,2)</f>
        <v>0</v>
      </c>
      <c r="R136" s="159"/>
      <c r="S136" s="159" t="s">
        <v>267</v>
      </c>
      <c r="T136" s="159" t="s">
        <v>224</v>
      </c>
      <c r="U136" s="159">
        <v>0</v>
      </c>
      <c r="V136" s="159">
        <f>ROUND(E136*U136,2)</f>
        <v>0</v>
      </c>
      <c r="W136" s="159"/>
      <c r="X136" s="159" t="s">
        <v>268</v>
      </c>
      <c r="Y136" s="150"/>
      <c r="Z136" s="150"/>
      <c r="AA136" s="150"/>
      <c r="AB136" s="150"/>
      <c r="AC136" s="150"/>
      <c r="AD136" s="150"/>
      <c r="AE136" s="150"/>
      <c r="AF136" s="150"/>
      <c r="AG136" s="150" t="s">
        <v>269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57"/>
      <c r="B137" s="158"/>
      <c r="C137" s="287" t="s">
        <v>1511</v>
      </c>
      <c r="D137" s="288"/>
      <c r="E137" s="288"/>
      <c r="F137" s="288"/>
      <c r="G137" s="288"/>
      <c r="H137" s="159"/>
      <c r="I137" s="159"/>
      <c r="J137" s="159"/>
      <c r="K137" s="159"/>
      <c r="L137" s="159"/>
      <c r="M137" s="159"/>
      <c r="N137" s="159"/>
      <c r="O137" s="159"/>
      <c r="P137" s="159"/>
      <c r="Q137" s="159"/>
      <c r="R137" s="159"/>
      <c r="S137" s="159"/>
      <c r="T137" s="159"/>
      <c r="U137" s="159"/>
      <c r="V137" s="159"/>
      <c r="W137" s="159"/>
      <c r="X137" s="159"/>
      <c r="Y137" s="150"/>
      <c r="Z137" s="150"/>
      <c r="AA137" s="150"/>
      <c r="AB137" s="150"/>
      <c r="AC137" s="150"/>
      <c r="AD137" s="150"/>
      <c r="AE137" s="150"/>
      <c r="AF137" s="150"/>
      <c r="AG137" s="150" t="s">
        <v>228</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67">
        <v>63</v>
      </c>
      <c r="B138" s="168" t="s">
        <v>1623</v>
      </c>
      <c r="C138" s="177" t="s">
        <v>1624</v>
      </c>
      <c r="D138" s="169" t="s">
        <v>266</v>
      </c>
      <c r="E138" s="170">
        <v>4</v>
      </c>
      <c r="F138" s="171">
        <f>H138+J138</f>
        <v>0</v>
      </c>
      <c r="G138" s="171">
        <f>ROUND(E138*F138,2)</f>
        <v>0</v>
      </c>
      <c r="H138" s="172"/>
      <c r="I138" s="171">
        <f>ROUND(E138*H138,2)</f>
        <v>0</v>
      </c>
      <c r="J138" s="172"/>
      <c r="K138" s="171">
        <f>ROUND(E138*J138,2)</f>
        <v>0</v>
      </c>
      <c r="L138" s="171">
        <v>15</v>
      </c>
      <c r="M138" s="173">
        <f>G138*(1+L138/100)</f>
        <v>0</v>
      </c>
      <c r="N138" s="159">
        <v>0</v>
      </c>
      <c r="O138" s="159">
        <f>ROUND(E138*N138,2)</f>
        <v>0</v>
      </c>
      <c r="P138" s="159">
        <v>0</v>
      </c>
      <c r="Q138" s="159">
        <f>ROUND(E138*P138,2)</f>
        <v>0</v>
      </c>
      <c r="R138" s="159"/>
      <c r="S138" s="159" t="s">
        <v>267</v>
      </c>
      <c r="T138" s="159" t="s">
        <v>224</v>
      </c>
      <c r="U138" s="159">
        <v>0</v>
      </c>
      <c r="V138" s="159">
        <f>ROUND(E138*U138,2)</f>
        <v>0</v>
      </c>
      <c r="W138" s="159"/>
      <c r="X138" s="159" t="s">
        <v>268</v>
      </c>
      <c r="Y138" s="150"/>
      <c r="Z138" s="150"/>
      <c r="AA138" s="150"/>
      <c r="AB138" s="150"/>
      <c r="AC138" s="150"/>
      <c r="AD138" s="150"/>
      <c r="AE138" s="150"/>
      <c r="AF138" s="150"/>
      <c r="AG138" s="150" t="s">
        <v>269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57"/>
      <c r="B139" s="158"/>
      <c r="C139" s="287" t="s">
        <v>1511</v>
      </c>
      <c r="D139" s="288"/>
      <c r="E139" s="288"/>
      <c r="F139" s="288"/>
      <c r="G139" s="288"/>
      <c r="H139" s="159"/>
      <c r="I139" s="159"/>
      <c r="J139" s="159"/>
      <c r="K139" s="159"/>
      <c r="L139" s="159"/>
      <c r="M139" s="159"/>
      <c r="N139" s="159"/>
      <c r="O139" s="159"/>
      <c r="P139" s="159"/>
      <c r="Q139" s="159"/>
      <c r="R139" s="159"/>
      <c r="S139" s="159"/>
      <c r="T139" s="159"/>
      <c r="U139" s="159"/>
      <c r="V139" s="159"/>
      <c r="W139" s="159"/>
      <c r="X139" s="159"/>
      <c r="Y139" s="150"/>
      <c r="Z139" s="150"/>
      <c r="AA139" s="150"/>
      <c r="AB139" s="150"/>
      <c r="AC139" s="150"/>
      <c r="AD139" s="150"/>
      <c r="AE139" s="150"/>
      <c r="AF139" s="150"/>
      <c r="AG139" s="150" t="s">
        <v>228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5">
      <c r="A140" s="167">
        <v>64</v>
      </c>
      <c r="B140" s="168" t="s">
        <v>1625</v>
      </c>
      <c r="C140" s="177" t="s">
        <v>1626</v>
      </c>
      <c r="D140" s="169" t="s">
        <v>266</v>
      </c>
      <c r="E140" s="170">
        <v>3</v>
      </c>
      <c r="F140" s="171">
        <f>H140+J140</f>
        <v>0</v>
      </c>
      <c r="G140" s="171">
        <f>ROUND(E140*F140,2)</f>
        <v>0</v>
      </c>
      <c r="H140" s="172"/>
      <c r="I140" s="171">
        <f>ROUND(E140*H140,2)</f>
        <v>0</v>
      </c>
      <c r="J140" s="172"/>
      <c r="K140" s="171">
        <f>ROUND(E140*J140,2)</f>
        <v>0</v>
      </c>
      <c r="L140" s="171">
        <v>15</v>
      </c>
      <c r="M140" s="173">
        <f>G140*(1+L140/100)</f>
        <v>0</v>
      </c>
      <c r="N140" s="159">
        <v>0</v>
      </c>
      <c r="O140" s="159">
        <f>ROUND(E140*N140,2)</f>
        <v>0</v>
      </c>
      <c r="P140" s="159">
        <v>0</v>
      </c>
      <c r="Q140" s="159">
        <f>ROUND(E140*P140,2)</f>
        <v>0</v>
      </c>
      <c r="R140" s="159"/>
      <c r="S140" s="159" t="s">
        <v>267</v>
      </c>
      <c r="T140" s="159" t="s">
        <v>224</v>
      </c>
      <c r="U140" s="159">
        <v>0</v>
      </c>
      <c r="V140" s="159">
        <f>ROUND(E140*U140,2)</f>
        <v>0</v>
      </c>
      <c r="W140" s="159"/>
      <c r="X140" s="159" t="s">
        <v>344</v>
      </c>
      <c r="Y140" s="150"/>
      <c r="Z140" s="150"/>
      <c r="AA140" s="150"/>
      <c r="AB140" s="150"/>
      <c r="AC140" s="150"/>
      <c r="AD140" s="150"/>
      <c r="AE140" s="150"/>
      <c r="AF140" s="150"/>
      <c r="AG140" s="150" t="s">
        <v>1373</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57"/>
      <c r="B141" s="158"/>
      <c r="C141" s="287" t="s">
        <v>1511</v>
      </c>
      <c r="D141" s="288"/>
      <c r="E141" s="288"/>
      <c r="F141" s="288"/>
      <c r="G141" s="288"/>
      <c r="H141" s="159"/>
      <c r="I141" s="159"/>
      <c r="J141" s="159"/>
      <c r="K141" s="159"/>
      <c r="L141" s="159"/>
      <c r="M141" s="159"/>
      <c r="N141" s="159"/>
      <c r="O141" s="159"/>
      <c r="P141" s="159"/>
      <c r="Q141" s="159"/>
      <c r="R141" s="159"/>
      <c r="S141" s="159"/>
      <c r="T141" s="159"/>
      <c r="U141" s="159"/>
      <c r="V141" s="159"/>
      <c r="W141" s="159"/>
      <c r="X141" s="159"/>
      <c r="Y141" s="150"/>
      <c r="Z141" s="150"/>
      <c r="AA141" s="150"/>
      <c r="AB141" s="150"/>
      <c r="AC141" s="150"/>
      <c r="AD141" s="150"/>
      <c r="AE141" s="150"/>
      <c r="AF141" s="150"/>
      <c r="AG141" s="150" t="s">
        <v>228</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67">
        <v>65</v>
      </c>
      <c r="B142" s="168" t="s">
        <v>1627</v>
      </c>
      <c r="C142" s="177" t="s">
        <v>1628</v>
      </c>
      <c r="D142" s="169" t="s">
        <v>266</v>
      </c>
      <c r="E142" s="170">
        <v>2</v>
      </c>
      <c r="F142" s="171">
        <f>H142+J142</f>
        <v>0</v>
      </c>
      <c r="G142" s="171">
        <f>ROUND(E142*F142,2)</f>
        <v>0</v>
      </c>
      <c r="H142" s="172"/>
      <c r="I142" s="171">
        <f>ROUND(E142*H142,2)</f>
        <v>0</v>
      </c>
      <c r="J142" s="172"/>
      <c r="K142" s="171">
        <f>ROUND(E142*J142,2)</f>
        <v>0</v>
      </c>
      <c r="L142" s="171">
        <v>15</v>
      </c>
      <c r="M142" s="173">
        <f>G142*(1+L142/100)</f>
        <v>0</v>
      </c>
      <c r="N142" s="159">
        <v>0</v>
      </c>
      <c r="O142" s="159">
        <f>ROUND(E142*N142,2)</f>
        <v>0</v>
      </c>
      <c r="P142" s="159">
        <v>0</v>
      </c>
      <c r="Q142" s="159">
        <f>ROUND(E142*P142,2)</f>
        <v>0</v>
      </c>
      <c r="R142" s="159"/>
      <c r="S142" s="159" t="s">
        <v>267</v>
      </c>
      <c r="T142" s="159" t="s">
        <v>224</v>
      </c>
      <c r="U142" s="159">
        <v>0</v>
      </c>
      <c r="V142" s="159">
        <f>ROUND(E142*U142,2)</f>
        <v>0</v>
      </c>
      <c r="W142" s="159"/>
      <c r="X142" s="159" t="s">
        <v>344</v>
      </c>
      <c r="Y142" s="150"/>
      <c r="Z142" s="150"/>
      <c r="AA142" s="150"/>
      <c r="AB142" s="150"/>
      <c r="AC142" s="150"/>
      <c r="AD142" s="150"/>
      <c r="AE142" s="150"/>
      <c r="AF142" s="150"/>
      <c r="AG142" s="150" t="s">
        <v>1373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57"/>
      <c r="B143" s="158"/>
      <c r="C143" s="287" t="s">
        <v>1511</v>
      </c>
      <c r="D143" s="288"/>
      <c r="E143" s="288"/>
      <c r="F143" s="288"/>
      <c r="G143" s="288"/>
      <c r="H143" s="159"/>
      <c r="I143" s="159"/>
      <c r="J143" s="159"/>
      <c r="K143" s="159"/>
      <c r="L143" s="159"/>
      <c r="M143" s="159"/>
      <c r="N143" s="159"/>
      <c r="O143" s="159"/>
      <c r="P143" s="159"/>
      <c r="Q143" s="159"/>
      <c r="R143" s="159"/>
      <c r="S143" s="159"/>
      <c r="T143" s="159"/>
      <c r="U143" s="159"/>
      <c r="V143" s="159"/>
      <c r="W143" s="159"/>
      <c r="X143" s="159"/>
      <c r="Y143" s="150"/>
      <c r="Z143" s="150"/>
      <c r="AA143" s="150"/>
      <c r="AB143" s="150"/>
      <c r="AC143" s="150"/>
      <c r="AD143" s="150"/>
      <c r="AE143" s="150"/>
      <c r="AF143" s="150"/>
      <c r="AG143" s="150" t="s">
        <v>228</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5">
      <c r="A144" s="167">
        <v>66</v>
      </c>
      <c r="B144" s="168" t="s">
        <v>187</v>
      </c>
      <c r="C144" s="177" t="s">
        <v>1629</v>
      </c>
      <c r="D144" s="169" t="s">
        <v>266</v>
      </c>
      <c r="E144" s="170">
        <v>2</v>
      </c>
      <c r="F144" s="171">
        <f>H144+J144</f>
        <v>0</v>
      </c>
      <c r="G144" s="171">
        <f>ROUND(E144*F144,2)</f>
        <v>0</v>
      </c>
      <c r="H144" s="172"/>
      <c r="I144" s="171">
        <f>ROUND(E144*H144,2)</f>
        <v>0</v>
      </c>
      <c r="J144" s="172"/>
      <c r="K144" s="171">
        <f>ROUND(E144*J144,2)</f>
        <v>0</v>
      </c>
      <c r="L144" s="171">
        <v>15</v>
      </c>
      <c r="M144" s="173">
        <f>G144*(1+L144/100)</f>
        <v>0</v>
      </c>
      <c r="N144" s="159">
        <v>0</v>
      </c>
      <c r="O144" s="159">
        <f>ROUND(E144*N144,2)</f>
        <v>0</v>
      </c>
      <c r="P144" s="159">
        <v>0</v>
      </c>
      <c r="Q144" s="159">
        <f>ROUND(E144*P144,2)</f>
        <v>0</v>
      </c>
      <c r="R144" s="159"/>
      <c r="S144" s="159" t="s">
        <v>267</v>
      </c>
      <c r="T144" s="159" t="s">
        <v>224</v>
      </c>
      <c r="U144" s="159">
        <v>0</v>
      </c>
      <c r="V144" s="159">
        <f>ROUND(E144*U144,2)</f>
        <v>0</v>
      </c>
      <c r="W144" s="159"/>
      <c r="X144" s="159" t="s">
        <v>344</v>
      </c>
      <c r="Y144" s="150"/>
      <c r="Z144" s="150"/>
      <c r="AA144" s="150"/>
      <c r="AB144" s="150"/>
      <c r="AC144" s="150"/>
      <c r="AD144" s="150"/>
      <c r="AE144" s="150"/>
      <c r="AF144" s="150"/>
      <c r="AG144" s="150" t="s">
        <v>1373</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57"/>
      <c r="B145" s="158"/>
      <c r="C145" s="287" t="s">
        <v>1511</v>
      </c>
      <c r="D145" s="288"/>
      <c r="E145" s="288"/>
      <c r="F145" s="288"/>
      <c r="G145" s="288"/>
      <c r="H145" s="159"/>
      <c r="I145" s="159"/>
      <c r="J145" s="159"/>
      <c r="K145" s="159"/>
      <c r="L145" s="159"/>
      <c r="M145" s="159"/>
      <c r="N145" s="159"/>
      <c r="O145" s="159"/>
      <c r="P145" s="159"/>
      <c r="Q145" s="159"/>
      <c r="R145" s="159"/>
      <c r="S145" s="159"/>
      <c r="T145" s="159"/>
      <c r="U145" s="159"/>
      <c r="V145" s="159"/>
      <c r="W145" s="159"/>
      <c r="X145" s="159"/>
      <c r="Y145" s="150"/>
      <c r="Z145" s="150"/>
      <c r="AA145" s="150"/>
      <c r="AB145" s="150"/>
      <c r="AC145" s="150"/>
      <c r="AD145" s="150"/>
      <c r="AE145" s="150"/>
      <c r="AF145" s="150"/>
      <c r="AG145" s="150" t="s">
        <v>228</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67">
        <v>67</v>
      </c>
      <c r="B146" s="168" t="s">
        <v>1630</v>
      </c>
      <c r="C146" s="177" t="s">
        <v>1631</v>
      </c>
      <c r="D146" s="169" t="s">
        <v>266</v>
      </c>
      <c r="E146" s="170">
        <v>3</v>
      </c>
      <c r="F146" s="171">
        <f>H146+J146</f>
        <v>0</v>
      </c>
      <c r="G146" s="171">
        <f>ROUND(E146*F146,2)</f>
        <v>0</v>
      </c>
      <c r="H146" s="172"/>
      <c r="I146" s="171">
        <f>ROUND(E146*H146,2)</f>
        <v>0</v>
      </c>
      <c r="J146" s="172"/>
      <c r="K146" s="171">
        <f>ROUND(E146*J146,2)</f>
        <v>0</v>
      </c>
      <c r="L146" s="171">
        <v>15</v>
      </c>
      <c r="M146" s="173">
        <f>G146*(1+L146/100)</f>
        <v>0</v>
      </c>
      <c r="N146" s="159">
        <v>0</v>
      </c>
      <c r="O146" s="159">
        <f>ROUND(E146*N146,2)</f>
        <v>0</v>
      </c>
      <c r="P146" s="159">
        <v>0</v>
      </c>
      <c r="Q146" s="159">
        <f>ROUND(E146*P146,2)</f>
        <v>0</v>
      </c>
      <c r="R146" s="159"/>
      <c r="S146" s="159" t="s">
        <v>267</v>
      </c>
      <c r="T146" s="159" t="s">
        <v>224</v>
      </c>
      <c r="U146" s="159">
        <v>0</v>
      </c>
      <c r="V146" s="159">
        <f>ROUND(E146*U146,2)</f>
        <v>0</v>
      </c>
      <c r="W146" s="159"/>
      <c r="X146" s="159" t="s">
        <v>344</v>
      </c>
      <c r="Y146" s="150"/>
      <c r="Z146" s="150"/>
      <c r="AA146" s="150"/>
      <c r="AB146" s="150"/>
      <c r="AC146" s="150"/>
      <c r="AD146" s="150"/>
      <c r="AE146" s="150"/>
      <c r="AF146" s="150"/>
      <c r="AG146" s="150" t="s">
        <v>1373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57"/>
      <c r="B147" s="158"/>
      <c r="C147" s="287" t="s">
        <v>1511</v>
      </c>
      <c r="D147" s="288"/>
      <c r="E147" s="288"/>
      <c r="F147" s="288"/>
      <c r="G147" s="288"/>
      <c r="H147" s="159"/>
      <c r="I147" s="159"/>
      <c r="J147" s="159"/>
      <c r="K147" s="159"/>
      <c r="L147" s="159"/>
      <c r="M147" s="159"/>
      <c r="N147" s="159"/>
      <c r="O147" s="159"/>
      <c r="P147" s="159"/>
      <c r="Q147" s="159"/>
      <c r="R147" s="159"/>
      <c r="S147" s="159"/>
      <c r="T147" s="159"/>
      <c r="U147" s="159"/>
      <c r="V147" s="159"/>
      <c r="W147" s="159"/>
      <c r="X147" s="159"/>
      <c r="Y147" s="150"/>
      <c r="Z147" s="150"/>
      <c r="AA147" s="150"/>
      <c r="AB147" s="150"/>
      <c r="AC147" s="150"/>
      <c r="AD147" s="150"/>
      <c r="AE147" s="150"/>
      <c r="AF147" s="150"/>
      <c r="AG147" s="150" t="s">
        <v>228</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67">
        <v>68</v>
      </c>
      <c r="B148" s="168" t="s">
        <v>1632</v>
      </c>
      <c r="C148" s="177" t="s">
        <v>1633</v>
      </c>
      <c r="D148" s="169" t="s">
        <v>266</v>
      </c>
      <c r="E148" s="170">
        <v>1</v>
      </c>
      <c r="F148" s="171">
        <f>H148+J148</f>
        <v>0</v>
      </c>
      <c r="G148" s="171">
        <f>ROUND(E148*F148,2)</f>
        <v>0</v>
      </c>
      <c r="H148" s="172"/>
      <c r="I148" s="171">
        <f>ROUND(E148*H148,2)</f>
        <v>0</v>
      </c>
      <c r="J148" s="172"/>
      <c r="K148" s="171">
        <f>ROUND(E148*J148,2)</f>
        <v>0</v>
      </c>
      <c r="L148" s="171">
        <v>15</v>
      </c>
      <c r="M148" s="173">
        <f>G148*(1+L148/100)</f>
        <v>0</v>
      </c>
      <c r="N148" s="159">
        <v>0</v>
      </c>
      <c r="O148" s="159">
        <f>ROUND(E148*N148,2)</f>
        <v>0</v>
      </c>
      <c r="P148" s="159">
        <v>0</v>
      </c>
      <c r="Q148" s="159">
        <f>ROUND(E148*P148,2)</f>
        <v>0</v>
      </c>
      <c r="R148" s="159"/>
      <c r="S148" s="159" t="s">
        <v>267</v>
      </c>
      <c r="T148" s="159" t="s">
        <v>224</v>
      </c>
      <c r="U148" s="159">
        <v>0</v>
      </c>
      <c r="V148" s="159">
        <f>ROUND(E148*U148,2)</f>
        <v>0</v>
      </c>
      <c r="W148" s="159"/>
      <c r="X148" s="159" t="s">
        <v>344</v>
      </c>
      <c r="Y148" s="150"/>
      <c r="Z148" s="150"/>
      <c r="AA148" s="150"/>
      <c r="AB148" s="150"/>
      <c r="AC148" s="150"/>
      <c r="AD148" s="150"/>
      <c r="AE148" s="150"/>
      <c r="AF148" s="150"/>
      <c r="AG148" s="150" t="s">
        <v>1373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57"/>
      <c r="B149" s="158"/>
      <c r="C149" s="287" t="s">
        <v>1511</v>
      </c>
      <c r="D149" s="288"/>
      <c r="E149" s="288"/>
      <c r="F149" s="288"/>
      <c r="G149" s="288"/>
      <c r="H149" s="159"/>
      <c r="I149" s="159"/>
      <c r="J149" s="159"/>
      <c r="K149" s="159"/>
      <c r="L149" s="159"/>
      <c r="M149" s="159"/>
      <c r="N149" s="159"/>
      <c r="O149" s="159"/>
      <c r="P149" s="159"/>
      <c r="Q149" s="159"/>
      <c r="R149" s="159"/>
      <c r="S149" s="159"/>
      <c r="T149" s="159"/>
      <c r="U149" s="159"/>
      <c r="V149" s="159"/>
      <c r="W149" s="159"/>
      <c r="X149" s="159"/>
      <c r="Y149" s="150"/>
      <c r="Z149" s="150"/>
      <c r="AA149" s="150"/>
      <c r="AB149" s="150"/>
      <c r="AC149" s="150"/>
      <c r="AD149" s="150"/>
      <c r="AE149" s="150"/>
      <c r="AF149" s="150"/>
      <c r="AG149" s="150" t="s">
        <v>228</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x14ac:dyDescent="0.25">
      <c r="A150" s="161" t="s">
        <v>218</v>
      </c>
      <c r="B150" s="162" t="s">
        <v>108</v>
      </c>
      <c r="C150" s="176" t="s">
        <v>109</v>
      </c>
      <c r="D150" s="163"/>
      <c r="E150" s="164"/>
      <c r="F150" s="165"/>
      <c r="G150" s="165">
        <f>SUMIF(AG151:AG160,"&lt;&gt;NOR",G151:G160)</f>
        <v>0</v>
      </c>
      <c r="H150" s="165"/>
      <c r="I150" s="165">
        <f>SUM(I151:I160)</f>
        <v>0</v>
      </c>
      <c r="J150" s="165"/>
      <c r="K150" s="165">
        <f>SUM(K151:K160)</f>
        <v>0</v>
      </c>
      <c r="L150" s="165"/>
      <c r="M150" s="166">
        <f>SUM(M151:M160)</f>
        <v>0</v>
      </c>
      <c r="N150" s="160"/>
      <c r="O150" s="160">
        <f>SUM(O151:O160)</f>
        <v>0</v>
      </c>
      <c r="P150" s="160"/>
      <c r="Q150" s="160">
        <f>SUM(Q151:Q160)</f>
        <v>0</v>
      </c>
      <c r="R150" s="160"/>
      <c r="S150" s="160"/>
      <c r="T150" s="160"/>
      <c r="U150" s="160"/>
      <c r="V150" s="160">
        <f>SUM(V151:V160)</f>
        <v>0</v>
      </c>
      <c r="W150" s="160"/>
      <c r="X150" s="160"/>
      <c r="AG150" t="s">
        <v>219</v>
      </c>
    </row>
    <row r="151" spans="1:60" outlineLevel="1" x14ac:dyDescent="0.25">
      <c r="A151" s="167">
        <v>69</v>
      </c>
      <c r="B151" s="168" t="s">
        <v>1634</v>
      </c>
      <c r="C151" s="177" t="s">
        <v>1635</v>
      </c>
      <c r="D151" s="169" t="s">
        <v>266</v>
      </c>
      <c r="E151" s="170">
        <v>8</v>
      </c>
      <c r="F151" s="171">
        <f>H151+J151</f>
        <v>0</v>
      </c>
      <c r="G151" s="171">
        <f>ROUND(E151*F151,2)</f>
        <v>0</v>
      </c>
      <c r="H151" s="172"/>
      <c r="I151" s="171">
        <f>ROUND(E151*H151,2)</f>
        <v>0</v>
      </c>
      <c r="J151" s="172"/>
      <c r="K151" s="171">
        <f>ROUND(E151*J151,2)</f>
        <v>0</v>
      </c>
      <c r="L151" s="171">
        <v>15</v>
      </c>
      <c r="M151" s="173">
        <f>G151*(1+L151/100)</f>
        <v>0</v>
      </c>
      <c r="N151" s="159">
        <v>0</v>
      </c>
      <c r="O151" s="159">
        <f>ROUND(E151*N151,2)</f>
        <v>0</v>
      </c>
      <c r="P151" s="159">
        <v>0</v>
      </c>
      <c r="Q151" s="159">
        <f>ROUND(E151*P151,2)</f>
        <v>0</v>
      </c>
      <c r="R151" s="159"/>
      <c r="S151" s="159" t="s">
        <v>267</v>
      </c>
      <c r="T151" s="159" t="s">
        <v>224</v>
      </c>
      <c r="U151" s="159">
        <v>0</v>
      </c>
      <c r="V151" s="159">
        <f>ROUND(E151*U151,2)</f>
        <v>0</v>
      </c>
      <c r="W151" s="159"/>
      <c r="X151" s="159" t="s">
        <v>268</v>
      </c>
      <c r="Y151" s="150"/>
      <c r="Z151" s="150"/>
      <c r="AA151" s="150"/>
      <c r="AB151" s="150"/>
      <c r="AC151" s="150"/>
      <c r="AD151" s="150"/>
      <c r="AE151" s="150"/>
      <c r="AF151" s="150"/>
      <c r="AG151" s="150" t="s">
        <v>269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57"/>
      <c r="B152" s="158"/>
      <c r="C152" s="287" t="s">
        <v>1511</v>
      </c>
      <c r="D152" s="288"/>
      <c r="E152" s="288"/>
      <c r="F152" s="288"/>
      <c r="G152" s="288"/>
      <c r="H152" s="159"/>
      <c r="I152" s="159"/>
      <c r="J152" s="159"/>
      <c r="K152" s="159"/>
      <c r="L152" s="159"/>
      <c r="M152" s="159"/>
      <c r="N152" s="159"/>
      <c r="O152" s="159"/>
      <c r="P152" s="159"/>
      <c r="Q152" s="159"/>
      <c r="R152" s="159"/>
      <c r="S152" s="159"/>
      <c r="T152" s="159"/>
      <c r="U152" s="159"/>
      <c r="V152" s="159"/>
      <c r="W152" s="159"/>
      <c r="X152" s="159"/>
      <c r="Y152" s="150"/>
      <c r="Z152" s="150"/>
      <c r="AA152" s="150"/>
      <c r="AB152" s="150"/>
      <c r="AC152" s="150"/>
      <c r="AD152" s="150"/>
      <c r="AE152" s="150"/>
      <c r="AF152" s="150"/>
      <c r="AG152" s="150" t="s">
        <v>228</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67">
        <v>70</v>
      </c>
      <c r="B153" s="168" t="s">
        <v>1636</v>
      </c>
      <c r="C153" s="177" t="s">
        <v>1637</v>
      </c>
      <c r="D153" s="169" t="s">
        <v>266</v>
      </c>
      <c r="E153" s="170">
        <v>1</v>
      </c>
      <c r="F153" s="171">
        <f>H153+J153</f>
        <v>0</v>
      </c>
      <c r="G153" s="171">
        <f>ROUND(E153*F153,2)</f>
        <v>0</v>
      </c>
      <c r="H153" s="172"/>
      <c r="I153" s="171">
        <f>ROUND(E153*H153,2)</f>
        <v>0</v>
      </c>
      <c r="J153" s="172"/>
      <c r="K153" s="171">
        <f>ROUND(E153*J153,2)</f>
        <v>0</v>
      </c>
      <c r="L153" s="171">
        <v>15</v>
      </c>
      <c r="M153" s="173">
        <f>G153*(1+L153/100)</f>
        <v>0</v>
      </c>
      <c r="N153" s="159">
        <v>0</v>
      </c>
      <c r="O153" s="159">
        <f>ROUND(E153*N153,2)</f>
        <v>0</v>
      </c>
      <c r="P153" s="159">
        <v>0</v>
      </c>
      <c r="Q153" s="159">
        <f>ROUND(E153*P153,2)</f>
        <v>0</v>
      </c>
      <c r="R153" s="159"/>
      <c r="S153" s="159" t="s">
        <v>267</v>
      </c>
      <c r="T153" s="159" t="s">
        <v>224</v>
      </c>
      <c r="U153" s="159">
        <v>0</v>
      </c>
      <c r="V153" s="159">
        <f>ROUND(E153*U153,2)</f>
        <v>0</v>
      </c>
      <c r="W153" s="159"/>
      <c r="X153" s="159" t="s">
        <v>344</v>
      </c>
      <c r="Y153" s="150"/>
      <c r="Z153" s="150"/>
      <c r="AA153" s="150"/>
      <c r="AB153" s="150"/>
      <c r="AC153" s="150"/>
      <c r="AD153" s="150"/>
      <c r="AE153" s="150"/>
      <c r="AF153" s="150"/>
      <c r="AG153" s="150" t="s">
        <v>1373</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57"/>
      <c r="B154" s="158"/>
      <c r="C154" s="287" t="s">
        <v>1638</v>
      </c>
      <c r="D154" s="288"/>
      <c r="E154" s="288"/>
      <c r="F154" s="288"/>
      <c r="G154" s="288"/>
      <c r="H154" s="159"/>
      <c r="I154" s="159"/>
      <c r="J154" s="159"/>
      <c r="K154" s="159"/>
      <c r="L154" s="159"/>
      <c r="M154" s="159"/>
      <c r="N154" s="159"/>
      <c r="O154" s="159"/>
      <c r="P154" s="159"/>
      <c r="Q154" s="159"/>
      <c r="R154" s="159"/>
      <c r="S154" s="159"/>
      <c r="T154" s="159"/>
      <c r="U154" s="159"/>
      <c r="V154" s="159"/>
      <c r="W154" s="159"/>
      <c r="X154" s="159"/>
      <c r="Y154" s="150"/>
      <c r="Z154" s="150"/>
      <c r="AA154" s="150"/>
      <c r="AB154" s="150"/>
      <c r="AC154" s="150"/>
      <c r="AD154" s="150"/>
      <c r="AE154" s="150"/>
      <c r="AF154" s="150"/>
      <c r="AG154" s="150" t="s">
        <v>228</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1" x14ac:dyDescent="0.25">
      <c r="A155" s="167">
        <v>71</v>
      </c>
      <c r="B155" s="168" t="s">
        <v>1639</v>
      </c>
      <c r="C155" s="177" t="s">
        <v>1640</v>
      </c>
      <c r="D155" s="169" t="s">
        <v>266</v>
      </c>
      <c r="E155" s="170">
        <v>1</v>
      </c>
      <c r="F155" s="171">
        <f>H155+J155</f>
        <v>0</v>
      </c>
      <c r="G155" s="171">
        <f>ROUND(E155*F155,2)</f>
        <v>0</v>
      </c>
      <c r="H155" s="172"/>
      <c r="I155" s="171">
        <f>ROUND(E155*H155,2)</f>
        <v>0</v>
      </c>
      <c r="J155" s="172"/>
      <c r="K155" s="171">
        <f>ROUND(E155*J155,2)</f>
        <v>0</v>
      </c>
      <c r="L155" s="171">
        <v>15</v>
      </c>
      <c r="M155" s="173">
        <f>G155*(1+L155/100)</f>
        <v>0</v>
      </c>
      <c r="N155" s="159">
        <v>0</v>
      </c>
      <c r="O155" s="159">
        <f>ROUND(E155*N155,2)</f>
        <v>0</v>
      </c>
      <c r="P155" s="159">
        <v>0</v>
      </c>
      <c r="Q155" s="159">
        <f>ROUND(E155*P155,2)</f>
        <v>0</v>
      </c>
      <c r="R155" s="159"/>
      <c r="S155" s="159" t="s">
        <v>267</v>
      </c>
      <c r="T155" s="159" t="s">
        <v>224</v>
      </c>
      <c r="U155" s="159">
        <v>0</v>
      </c>
      <c r="V155" s="159">
        <f>ROUND(E155*U155,2)</f>
        <v>0</v>
      </c>
      <c r="W155" s="159"/>
      <c r="X155" s="159" t="s">
        <v>344</v>
      </c>
      <c r="Y155" s="150"/>
      <c r="Z155" s="150"/>
      <c r="AA155" s="150"/>
      <c r="AB155" s="150"/>
      <c r="AC155" s="150"/>
      <c r="AD155" s="150"/>
      <c r="AE155" s="150"/>
      <c r="AF155" s="150"/>
      <c r="AG155" s="150" t="s">
        <v>1373</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1" x14ac:dyDescent="0.25">
      <c r="A156" s="157"/>
      <c r="B156" s="158"/>
      <c r="C156" s="287" t="s">
        <v>1638</v>
      </c>
      <c r="D156" s="288"/>
      <c r="E156" s="288"/>
      <c r="F156" s="288"/>
      <c r="G156" s="288"/>
      <c r="H156" s="159"/>
      <c r="I156" s="159"/>
      <c r="J156" s="159"/>
      <c r="K156" s="159"/>
      <c r="L156" s="159"/>
      <c r="M156" s="159"/>
      <c r="N156" s="159"/>
      <c r="O156" s="159"/>
      <c r="P156" s="159"/>
      <c r="Q156" s="159"/>
      <c r="R156" s="159"/>
      <c r="S156" s="159"/>
      <c r="T156" s="159"/>
      <c r="U156" s="159"/>
      <c r="V156" s="159"/>
      <c r="W156" s="159"/>
      <c r="X156" s="159"/>
      <c r="Y156" s="150"/>
      <c r="Z156" s="150"/>
      <c r="AA156" s="150"/>
      <c r="AB156" s="150"/>
      <c r="AC156" s="150"/>
      <c r="AD156" s="150"/>
      <c r="AE156" s="150"/>
      <c r="AF156" s="150"/>
      <c r="AG156" s="150" t="s">
        <v>228</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67">
        <v>72</v>
      </c>
      <c r="B157" s="168" t="s">
        <v>1641</v>
      </c>
      <c r="C157" s="177" t="s">
        <v>1642</v>
      </c>
      <c r="D157" s="169" t="s">
        <v>266</v>
      </c>
      <c r="E157" s="170">
        <v>4</v>
      </c>
      <c r="F157" s="171">
        <f>H157+J157</f>
        <v>0</v>
      </c>
      <c r="G157" s="171">
        <f>ROUND(E157*F157,2)</f>
        <v>0</v>
      </c>
      <c r="H157" s="172"/>
      <c r="I157" s="171">
        <f>ROUND(E157*H157,2)</f>
        <v>0</v>
      </c>
      <c r="J157" s="172"/>
      <c r="K157" s="171">
        <f>ROUND(E157*J157,2)</f>
        <v>0</v>
      </c>
      <c r="L157" s="171">
        <v>15</v>
      </c>
      <c r="M157" s="173">
        <f>G157*(1+L157/100)</f>
        <v>0</v>
      </c>
      <c r="N157" s="159">
        <v>0</v>
      </c>
      <c r="O157" s="159">
        <f>ROUND(E157*N157,2)</f>
        <v>0</v>
      </c>
      <c r="P157" s="159">
        <v>0</v>
      </c>
      <c r="Q157" s="159">
        <f>ROUND(E157*P157,2)</f>
        <v>0</v>
      </c>
      <c r="R157" s="159"/>
      <c r="S157" s="159" t="s">
        <v>267</v>
      </c>
      <c r="T157" s="159" t="s">
        <v>224</v>
      </c>
      <c r="U157" s="159">
        <v>0</v>
      </c>
      <c r="V157" s="159">
        <f>ROUND(E157*U157,2)</f>
        <v>0</v>
      </c>
      <c r="W157" s="159"/>
      <c r="X157" s="159" t="s">
        <v>344</v>
      </c>
      <c r="Y157" s="150"/>
      <c r="Z157" s="150"/>
      <c r="AA157" s="150"/>
      <c r="AB157" s="150"/>
      <c r="AC157" s="150"/>
      <c r="AD157" s="150"/>
      <c r="AE157" s="150"/>
      <c r="AF157" s="150"/>
      <c r="AG157" s="150" t="s">
        <v>1373</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57"/>
      <c r="B158" s="158"/>
      <c r="C158" s="287" t="s">
        <v>1638</v>
      </c>
      <c r="D158" s="288"/>
      <c r="E158" s="288"/>
      <c r="F158" s="288"/>
      <c r="G158" s="288"/>
      <c r="H158" s="159"/>
      <c r="I158" s="159"/>
      <c r="J158" s="159"/>
      <c r="K158" s="159"/>
      <c r="L158" s="159"/>
      <c r="M158" s="159"/>
      <c r="N158" s="159"/>
      <c r="O158" s="159"/>
      <c r="P158" s="159"/>
      <c r="Q158" s="159"/>
      <c r="R158" s="159"/>
      <c r="S158" s="159"/>
      <c r="T158" s="159"/>
      <c r="U158" s="159"/>
      <c r="V158" s="159"/>
      <c r="W158" s="159"/>
      <c r="X158" s="159"/>
      <c r="Y158" s="150"/>
      <c r="Z158" s="150"/>
      <c r="AA158" s="150"/>
      <c r="AB158" s="150"/>
      <c r="AC158" s="150"/>
      <c r="AD158" s="150"/>
      <c r="AE158" s="150"/>
      <c r="AF158" s="150"/>
      <c r="AG158" s="150" t="s">
        <v>228</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1" x14ac:dyDescent="0.25">
      <c r="A159" s="167">
        <v>73</v>
      </c>
      <c r="B159" s="168" t="s">
        <v>1643</v>
      </c>
      <c r="C159" s="177" t="s">
        <v>1644</v>
      </c>
      <c r="D159" s="169" t="s">
        <v>266</v>
      </c>
      <c r="E159" s="170">
        <v>2</v>
      </c>
      <c r="F159" s="171">
        <f>H159+J159</f>
        <v>0</v>
      </c>
      <c r="G159" s="171">
        <f>ROUND(E159*F159,2)</f>
        <v>0</v>
      </c>
      <c r="H159" s="172"/>
      <c r="I159" s="171">
        <f>ROUND(E159*H159,2)</f>
        <v>0</v>
      </c>
      <c r="J159" s="172"/>
      <c r="K159" s="171">
        <f>ROUND(E159*J159,2)</f>
        <v>0</v>
      </c>
      <c r="L159" s="171">
        <v>15</v>
      </c>
      <c r="M159" s="173">
        <f>G159*(1+L159/100)</f>
        <v>0</v>
      </c>
      <c r="N159" s="159">
        <v>0</v>
      </c>
      <c r="O159" s="159">
        <f>ROUND(E159*N159,2)</f>
        <v>0</v>
      </c>
      <c r="P159" s="159">
        <v>0</v>
      </c>
      <c r="Q159" s="159">
        <f>ROUND(E159*P159,2)</f>
        <v>0</v>
      </c>
      <c r="R159" s="159"/>
      <c r="S159" s="159" t="s">
        <v>267</v>
      </c>
      <c r="T159" s="159" t="s">
        <v>224</v>
      </c>
      <c r="U159" s="159">
        <v>0</v>
      </c>
      <c r="V159" s="159">
        <f>ROUND(E159*U159,2)</f>
        <v>0</v>
      </c>
      <c r="W159" s="159"/>
      <c r="X159" s="159" t="s">
        <v>344</v>
      </c>
      <c r="Y159" s="150"/>
      <c r="Z159" s="150"/>
      <c r="AA159" s="150"/>
      <c r="AB159" s="150"/>
      <c r="AC159" s="150"/>
      <c r="AD159" s="150"/>
      <c r="AE159" s="150"/>
      <c r="AF159" s="150"/>
      <c r="AG159" s="150" t="s">
        <v>1373</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57"/>
      <c r="B160" s="158"/>
      <c r="C160" s="287" t="s">
        <v>1638</v>
      </c>
      <c r="D160" s="288"/>
      <c r="E160" s="288"/>
      <c r="F160" s="288"/>
      <c r="G160" s="288"/>
      <c r="H160" s="159"/>
      <c r="I160" s="159"/>
      <c r="J160" s="159"/>
      <c r="K160" s="159"/>
      <c r="L160" s="159"/>
      <c r="M160" s="159"/>
      <c r="N160" s="159"/>
      <c r="O160" s="159"/>
      <c r="P160" s="159"/>
      <c r="Q160" s="159"/>
      <c r="R160" s="159"/>
      <c r="S160" s="159"/>
      <c r="T160" s="159"/>
      <c r="U160" s="159"/>
      <c r="V160" s="159"/>
      <c r="W160" s="159"/>
      <c r="X160" s="159"/>
      <c r="Y160" s="150"/>
      <c r="Z160" s="150"/>
      <c r="AA160" s="150"/>
      <c r="AB160" s="150"/>
      <c r="AC160" s="150"/>
      <c r="AD160" s="150"/>
      <c r="AE160" s="150"/>
      <c r="AF160" s="150"/>
      <c r="AG160" s="150" t="s">
        <v>228</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x14ac:dyDescent="0.25">
      <c r="A161" s="161" t="s">
        <v>218</v>
      </c>
      <c r="B161" s="162" t="s">
        <v>112</v>
      </c>
      <c r="C161" s="176" t="s">
        <v>113</v>
      </c>
      <c r="D161" s="163"/>
      <c r="E161" s="164"/>
      <c r="F161" s="165"/>
      <c r="G161" s="165">
        <f>SUMIF(AG162:AG187,"&lt;&gt;NOR",G162:G187)</f>
        <v>0</v>
      </c>
      <c r="H161" s="165"/>
      <c r="I161" s="165">
        <f>SUM(I162:I187)</f>
        <v>0</v>
      </c>
      <c r="J161" s="165"/>
      <c r="K161" s="165">
        <f>SUM(K162:K187)</f>
        <v>0</v>
      </c>
      <c r="L161" s="165"/>
      <c r="M161" s="166">
        <f>SUM(M162:M187)</f>
        <v>0</v>
      </c>
      <c r="N161" s="160"/>
      <c r="O161" s="160">
        <f>SUM(O162:O187)</f>
        <v>0</v>
      </c>
      <c r="P161" s="160"/>
      <c r="Q161" s="160">
        <f>SUM(Q162:Q187)</f>
        <v>0</v>
      </c>
      <c r="R161" s="160"/>
      <c r="S161" s="160"/>
      <c r="T161" s="160"/>
      <c r="U161" s="160"/>
      <c r="V161" s="160">
        <f>SUM(V162:V187)</f>
        <v>0</v>
      </c>
      <c r="W161" s="160"/>
      <c r="X161" s="160"/>
      <c r="AG161" t="s">
        <v>219</v>
      </c>
    </row>
    <row r="162" spans="1:60" outlineLevel="1" x14ac:dyDescent="0.25">
      <c r="A162" s="167">
        <v>74</v>
      </c>
      <c r="B162" s="168" t="s">
        <v>1645</v>
      </c>
      <c r="C162" s="177" t="s">
        <v>1646</v>
      </c>
      <c r="D162" s="169" t="s">
        <v>266</v>
      </c>
      <c r="E162" s="170">
        <v>135</v>
      </c>
      <c r="F162" s="171">
        <f>H162+J162</f>
        <v>0</v>
      </c>
      <c r="G162" s="171">
        <f>ROUND(E162*F162,2)</f>
        <v>0</v>
      </c>
      <c r="H162" s="172"/>
      <c r="I162" s="171">
        <f>ROUND(E162*H162,2)</f>
        <v>0</v>
      </c>
      <c r="J162" s="172"/>
      <c r="K162" s="171">
        <f>ROUND(E162*J162,2)</f>
        <v>0</v>
      </c>
      <c r="L162" s="171">
        <v>15</v>
      </c>
      <c r="M162" s="173">
        <f>G162*(1+L162/100)</f>
        <v>0</v>
      </c>
      <c r="N162" s="159">
        <v>0</v>
      </c>
      <c r="O162" s="159">
        <f>ROUND(E162*N162,2)</f>
        <v>0</v>
      </c>
      <c r="P162" s="159">
        <v>0</v>
      </c>
      <c r="Q162" s="159">
        <f>ROUND(E162*P162,2)</f>
        <v>0</v>
      </c>
      <c r="R162" s="159"/>
      <c r="S162" s="159" t="s">
        <v>267</v>
      </c>
      <c r="T162" s="159" t="s">
        <v>224</v>
      </c>
      <c r="U162" s="159">
        <v>0</v>
      </c>
      <c r="V162" s="159">
        <f>ROUND(E162*U162,2)</f>
        <v>0</v>
      </c>
      <c r="W162" s="159"/>
      <c r="X162" s="159" t="s">
        <v>268</v>
      </c>
      <c r="Y162" s="150"/>
      <c r="Z162" s="150"/>
      <c r="AA162" s="150"/>
      <c r="AB162" s="150"/>
      <c r="AC162" s="150"/>
      <c r="AD162" s="150"/>
      <c r="AE162" s="150"/>
      <c r="AF162" s="150"/>
      <c r="AG162" s="150" t="s">
        <v>269</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57"/>
      <c r="B163" s="158"/>
      <c r="C163" s="287" t="s">
        <v>1511</v>
      </c>
      <c r="D163" s="288"/>
      <c r="E163" s="288"/>
      <c r="F163" s="288"/>
      <c r="G163" s="288"/>
      <c r="H163" s="159"/>
      <c r="I163" s="159"/>
      <c r="J163" s="159"/>
      <c r="K163" s="159"/>
      <c r="L163" s="159"/>
      <c r="M163" s="159"/>
      <c r="N163" s="159"/>
      <c r="O163" s="159"/>
      <c r="P163" s="159"/>
      <c r="Q163" s="159"/>
      <c r="R163" s="159"/>
      <c r="S163" s="159"/>
      <c r="T163" s="159"/>
      <c r="U163" s="159"/>
      <c r="V163" s="159"/>
      <c r="W163" s="159"/>
      <c r="X163" s="159"/>
      <c r="Y163" s="150"/>
      <c r="Z163" s="150"/>
      <c r="AA163" s="150"/>
      <c r="AB163" s="150"/>
      <c r="AC163" s="150"/>
      <c r="AD163" s="150"/>
      <c r="AE163" s="150"/>
      <c r="AF163" s="150"/>
      <c r="AG163" s="150" t="s">
        <v>228</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67">
        <v>75</v>
      </c>
      <c r="B164" s="168" t="s">
        <v>1647</v>
      </c>
      <c r="C164" s="177" t="s">
        <v>1648</v>
      </c>
      <c r="D164" s="169" t="s">
        <v>266</v>
      </c>
      <c r="E164" s="170">
        <v>4</v>
      </c>
      <c r="F164" s="171">
        <f>H164+J164</f>
        <v>0</v>
      </c>
      <c r="G164" s="171">
        <f>ROUND(E164*F164,2)</f>
        <v>0</v>
      </c>
      <c r="H164" s="172"/>
      <c r="I164" s="171">
        <f>ROUND(E164*H164,2)</f>
        <v>0</v>
      </c>
      <c r="J164" s="172"/>
      <c r="K164" s="171">
        <f>ROUND(E164*J164,2)</f>
        <v>0</v>
      </c>
      <c r="L164" s="171">
        <v>15</v>
      </c>
      <c r="M164" s="173">
        <f>G164*(1+L164/100)</f>
        <v>0</v>
      </c>
      <c r="N164" s="159">
        <v>0</v>
      </c>
      <c r="O164" s="159">
        <f>ROUND(E164*N164,2)</f>
        <v>0</v>
      </c>
      <c r="P164" s="159">
        <v>0</v>
      </c>
      <c r="Q164" s="159">
        <f>ROUND(E164*P164,2)</f>
        <v>0</v>
      </c>
      <c r="R164" s="159"/>
      <c r="S164" s="159" t="s">
        <v>267</v>
      </c>
      <c r="T164" s="159" t="s">
        <v>224</v>
      </c>
      <c r="U164" s="159">
        <v>0</v>
      </c>
      <c r="V164" s="159">
        <f>ROUND(E164*U164,2)</f>
        <v>0</v>
      </c>
      <c r="W164" s="159"/>
      <c r="X164" s="159" t="s">
        <v>268</v>
      </c>
      <c r="Y164" s="150"/>
      <c r="Z164" s="150"/>
      <c r="AA164" s="150"/>
      <c r="AB164" s="150"/>
      <c r="AC164" s="150"/>
      <c r="AD164" s="150"/>
      <c r="AE164" s="150"/>
      <c r="AF164" s="150"/>
      <c r="AG164" s="150" t="s">
        <v>269</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57"/>
      <c r="B165" s="158"/>
      <c r="C165" s="287" t="s">
        <v>1511</v>
      </c>
      <c r="D165" s="288"/>
      <c r="E165" s="288"/>
      <c r="F165" s="288"/>
      <c r="G165" s="288"/>
      <c r="H165" s="159"/>
      <c r="I165" s="159"/>
      <c r="J165" s="159"/>
      <c r="K165" s="159"/>
      <c r="L165" s="159"/>
      <c r="M165" s="159"/>
      <c r="N165" s="159"/>
      <c r="O165" s="159"/>
      <c r="P165" s="159"/>
      <c r="Q165" s="159"/>
      <c r="R165" s="159"/>
      <c r="S165" s="159"/>
      <c r="T165" s="159"/>
      <c r="U165" s="159"/>
      <c r="V165" s="159"/>
      <c r="W165" s="159"/>
      <c r="X165" s="159"/>
      <c r="Y165" s="150"/>
      <c r="Z165" s="150"/>
      <c r="AA165" s="150"/>
      <c r="AB165" s="150"/>
      <c r="AC165" s="150"/>
      <c r="AD165" s="150"/>
      <c r="AE165" s="150"/>
      <c r="AF165" s="150"/>
      <c r="AG165" s="150" t="s">
        <v>228</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ht="20.399999999999999" outlineLevel="1" x14ac:dyDescent="0.25">
      <c r="A166" s="167">
        <v>76</v>
      </c>
      <c r="B166" s="168" t="s">
        <v>1632</v>
      </c>
      <c r="C166" s="177" t="s">
        <v>1649</v>
      </c>
      <c r="D166" s="169" t="s">
        <v>266</v>
      </c>
      <c r="E166" s="170">
        <v>2</v>
      </c>
      <c r="F166" s="171">
        <f>H166+J166</f>
        <v>0</v>
      </c>
      <c r="G166" s="171">
        <f>ROUND(E166*F166,2)</f>
        <v>0</v>
      </c>
      <c r="H166" s="172"/>
      <c r="I166" s="171">
        <f>ROUND(E166*H166,2)</f>
        <v>0</v>
      </c>
      <c r="J166" s="172"/>
      <c r="K166" s="171">
        <f>ROUND(E166*J166,2)</f>
        <v>0</v>
      </c>
      <c r="L166" s="171">
        <v>15</v>
      </c>
      <c r="M166" s="173">
        <f>G166*(1+L166/100)</f>
        <v>0</v>
      </c>
      <c r="N166" s="159">
        <v>0</v>
      </c>
      <c r="O166" s="159">
        <f>ROUND(E166*N166,2)</f>
        <v>0</v>
      </c>
      <c r="P166" s="159">
        <v>0</v>
      </c>
      <c r="Q166" s="159">
        <f>ROUND(E166*P166,2)</f>
        <v>0</v>
      </c>
      <c r="R166" s="159"/>
      <c r="S166" s="159" t="s">
        <v>267</v>
      </c>
      <c r="T166" s="159" t="s">
        <v>224</v>
      </c>
      <c r="U166" s="159">
        <v>0</v>
      </c>
      <c r="V166" s="159">
        <f>ROUND(E166*U166,2)</f>
        <v>0</v>
      </c>
      <c r="W166" s="159"/>
      <c r="X166" s="159" t="s">
        <v>1529</v>
      </c>
      <c r="Y166" s="150"/>
      <c r="Z166" s="150"/>
      <c r="AA166" s="150"/>
      <c r="AB166" s="150"/>
      <c r="AC166" s="150"/>
      <c r="AD166" s="150"/>
      <c r="AE166" s="150"/>
      <c r="AF166" s="150"/>
      <c r="AG166" s="150" t="s">
        <v>1608</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57"/>
      <c r="B167" s="158"/>
      <c r="C167" s="287" t="s">
        <v>1511</v>
      </c>
      <c r="D167" s="288"/>
      <c r="E167" s="288"/>
      <c r="F167" s="288"/>
      <c r="G167" s="288"/>
      <c r="H167" s="159"/>
      <c r="I167" s="159"/>
      <c r="J167" s="159"/>
      <c r="K167" s="159"/>
      <c r="L167" s="159"/>
      <c r="M167" s="159"/>
      <c r="N167" s="159"/>
      <c r="O167" s="159"/>
      <c r="P167" s="159"/>
      <c r="Q167" s="159"/>
      <c r="R167" s="159"/>
      <c r="S167" s="159"/>
      <c r="T167" s="159"/>
      <c r="U167" s="159"/>
      <c r="V167" s="159"/>
      <c r="W167" s="159"/>
      <c r="X167" s="159"/>
      <c r="Y167" s="150"/>
      <c r="Z167" s="150"/>
      <c r="AA167" s="150"/>
      <c r="AB167" s="150"/>
      <c r="AC167" s="150"/>
      <c r="AD167" s="150"/>
      <c r="AE167" s="150"/>
      <c r="AF167" s="150"/>
      <c r="AG167" s="150" t="s">
        <v>228</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ht="20.399999999999999" outlineLevel="1" x14ac:dyDescent="0.25">
      <c r="A168" s="167">
        <v>77</v>
      </c>
      <c r="B168" s="168" t="s">
        <v>1650</v>
      </c>
      <c r="C168" s="177" t="s">
        <v>1651</v>
      </c>
      <c r="D168" s="169" t="s">
        <v>266</v>
      </c>
      <c r="E168" s="170">
        <v>8</v>
      </c>
      <c r="F168" s="171">
        <f>H168+J168</f>
        <v>0</v>
      </c>
      <c r="G168" s="171">
        <f>ROUND(E168*F168,2)</f>
        <v>0</v>
      </c>
      <c r="H168" s="172"/>
      <c r="I168" s="171">
        <f>ROUND(E168*H168,2)</f>
        <v>0</v>
      </c>
      <c r="J168" s="172"/>
      <c r="K168" s="171">
        <f>ROUND(E168*J168,2)</f>
        <v>0</v>
      </c>
      <c r="L168" s="171">
        <v>15</v>
      </c>
      <c r="M168" s="173">
        <f>G168*(1+L168/100)</f>
        <v>0</v>
      </c>
      <c r="N168" s="159">
        <v>0</v>
      </c>
      <c r="O168" s="159">
        <f>ROUND(E168*N168,2)</f>
        <v>0</v>
      </c>
      <c r="P168" s="159">
        <v>0</v>
      </c>
      <c r="Q168" s="159">
        <f>ROUND(E168*P168,2)</f>
        <v>0</v>
      </c>
      <c r="R168" s="159"/>
      <c r="S168" s="159" t="s">
        <v>267</v>
      </c>
      <c r="T168" s="159" t="s">
        <v>224</v>
      </c>
      <c r="U168" s="159">
        <v>0</v>
      </c>
      <c r="V168" s="159">
        <f>ROUND(E168*U168,2)</f>
        <v>0</v>
      </c>
      <c r="W168" s="159"/>
      <c r="X168" s="159" t="s">
        <v>344</v>
      </c>
      <c r="Y168" s="150"/>
      <c r="Z168" s="150"/>
      <c r="AA168" s="150"/>
      <c r="AB168" s="150"/>
      <c r="AC168" s="150"/>
      <c r="AD168" s="150"/>
      <c r="AE168" s="150"/>
      <c r="AF168" s="150"/>
      <c r="AG168" s="150" t="s">
        <v>1373</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57"/>
      <c r="B169" s="158"/>
      <c r="C169" s="287" t="s">
        <v>1511</v>
      </c>
      <c r="D169" s="288"/>
      <c r="E169" s="288"/>
      <c r="F169" s="288"/>
      <c r="G169" s="288"/>
      <c r="H169" s="159"/>
      <c r="I169" s="159"/>
      <c r="J169" s="159"/>
      <c r="K169" s="159"/>
      <c r="L169" s="159"/>
      <c r="M169" s="159"/>
      <c r="N169" s="159"/>
      <c r="O169" s="159"/>
      <c r="P169" s="159"/>
      <c r="Q169" s="159"/>
      <c r="R169" s="159"/>
      <c r="S169" s="159"/>
      <c r="T169" s="159"/>
      <c r="U169" s="159"/>
      <c r="V169" s="159"/>
      <c r="W169" s="159"/>
      <c r="X169" s="159"/>
      <c r="Y169" s="150"/>
      <c r="Z169" s="150"/>
      <c r="AA169" s="150"/>
      <c r="AB169" s="150"/>
      <c r="AC169" s="150"/>
      <c r="AD169" s="150"/>
      <c r="AE169" s="150"/>
      <c r="AF169" s="150"/>
      <c r="AG169" s="150" t="s">
        <v>228</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20.399999999999999" outlineLevel="1" x14ac:dyDescent="0.25">
      <c r="A170" s="167">
        <v>78</v>
      </c>
      <c r="B170" s="168" t="s">
        <v>1652</v>
      </c>
      <c r="C170" s="177" t="s">
        <v>1653</v>
      </c>
      <c r="D170" s="169" t="s">
        <v>266</v>
      </c>
      <c r="E170" s="170">
        <v>9</v>
      </c>
      <c r="F170" s="171">
        <f>H170+J170</f>
        <v>0</v>
      </c>
      <c r="G170" s="171">
        <f>ROUND(E170*F170,2)</f>
        <v>0</v>
      </c>
      <c r="H170" s="172"/>
      <c r="I170" s="171">
        <f>ROUND(E170*H170,2)</f>
        <v>0</v>
      </c>
      <c r="J170" s="172"/>
      <c r="K170" s="171">
        <f>ROUND(E170*J170,2)</f>
        <v>0</v>
      </c>
      <c r="L170" s="171">
        <v>15</v>
      </c>
      <c r="M170" s="173">
        <f>G170*(1+L170/100)</f>
        <v>0</v>
      </c>
      <c r="N170" s="159">
        <v>0</v>
      </c>
      <c r="O170" s="159">
        <f>ROUND(E170*N170,2)</f>
        <v>0</v>
      </c>
      <c r="P170" s="159">
        <v>0</v>
      </c>
      <c r="Q170" s="159">
        <f>ROUND(E170*P170,2)</f>
        <v>0</v>
      </c>
      <c r="R170" s="159"/>
      <c r="S170" s="159" t="s">
        <v>267</v>
      </c>
      <c r="T170" s="159" t="s">
        <v>224</v>
      </c>
      <c r="U170" s="159">
        <v>0</v>
      </c>
      <c r="V170" s="159">
        <f>ROUND(E170*U170,2)</f>
        <v>0</v>
      </c>
      <c r="W170" s="159"/>
      <c r="X170" s="159" t="s">
        <v>344</v>
      </c>
      <c r="Y170" s="150"/>
      <c r="Z170" s="150"/>
      <c r="AA170" s="150"/>
      <c r="AB170" s="150"/>
      <c r="AC170" s="150"/>
      <c r="AD170" s="150"/>
      <c r="AE170" s="150"/>
      <c r="AF170" s="150"/>
      <c r="AG170" s="150" t="s">
        <v>1373</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1" x14ac:dyDescent="0.25">
      <c r="A171" s="157"/>
      <c r="B171" s="158"/>
      <c r="C171" s="287" t="s">
        <v>1511</v>
      </c>
      <c r="D171" s="288"/>
      <c r="E171" s="288"/>
      <c r="F171" s="288"/>
      <c r="G171" s="288"/>
      <c r="H171" s="159"/>
      <c r="I171" s="159"/>
      <c r="J171" s="159"/>
      <c r="K171" s="159"/>
      <c r="L171" s="159"/>
      <c r="M171" s="159"/>
      <c r="N171" s="159"/>
      <c r="O171" s="159"/>
      <c r="P171" s="159"/>
      <c r="Q171" s="159"/>
      <c r="R171" s="159"/>
      <c r="S171" s="159"/>
      <c r="T171" s="159"/>
      <c r="U171" s="159"/>
      <c r="V171" s="159"/>
      <c r="W171" s="159"/>
      <c r="X171" s="159"/>
      <c r="Y171" s="150"/>
      <c r="Z171" s="150"/>
      <c r="AA171" s="150"/>
      <c r="AB171" s="150"/>
      <c r="AC171" s="150"/>
      <c r="AD171" s="150"/>
      <c r="AE171" s="150"/>
      <c r="AF171" s="150"/>
      <c r="AG171" s="150" t="s">
        <v>228</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ht="20.399999999999999" outlineLevel="1" x14ac:dyDescent="0.25">
      <c r="A172" s="167">
        <v>79</v>
      </c>
      <c r="B172" s="168" t="s">
        <v>1654</v>
      </c>
      <c r="C172" s="177" t="s">
        <v>1655</v>
      </c>
      <c r="D172" s="169" t="s">
        <v>266</v>
      </c>
      <c r="E172" s="170">
        <v>1</v>
      </c>
      <c r="F172" s="171">
        <f>H172+J172</f>
        <v>0</v>
      </c>
      <c r="G172" s="171">
        <f>ROUND(E172*F172,2)</f>
        <v>0</v>
      </c>
      <c r="H172" s="172"/>
      <c r="I172" s="171">
        <f>ROUND(E172*H172,2)</f>
        <v>0</v>
      </c>
      <c r="J172" s="172"/>
      <c r="K172" s="171">
        <f>ROUND(E172*J172,2)</f>
        <v>0</v>
      </c>
      <c r="L172" s="171">
        <v>15</v>
      </c>
      <c r="M172" s="173">
        <f>G172*(1+L172/100)</f>
        <v>0</v>
      </c>
      <c r="N172" s="159">
        <v>0</v>
      </c>
      <c r="O172" s="159">
        <f>ROUND(E172*N172,2)</f>
        <v>0</v>
      </c>
      <c r="P172" s="159">
        <v>0</v>
      </c>
      <c r="Q172" s="159">
        <f>ROUND(E172*P172,2)</f>
        <v>0</v>
      </c>
      <c r="R172" s="159"/>
      <c r="S172" s="159" t="s">
        <v>267</v>
      </c>
      <c r="T172" s="159" t="s">
        <v>224</v>
      </c>
      <c r="U172" s="159">
        <v>0</v>
      </c>
      <c r="V172" s="159">
        <f>ROUND(E172*U172,2)</f>
        <v>0</v>
      </c>
      <c r="W172" s="159"/>
      <c r="X172" s="159" t="s">
        <v>344</v>
      </c>
      <c r="Y172" s="150"/>
      <c r="Z172" s="150"/>
      <c r="AA172" s="150"/>
      <c r="AB172" s="150"/>
      <c r="AC172" s="150"/>
      <c r="AD172" s="150"/>
      <c r="AE172" s="150"/>
      <c r="AF172" s="150"/>
      <c r="AG172" s="150" t="s">
        <v>1373</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57"/>
      <c r="B173" s="158"/>
      <c r="C173" s="287" t="s">
        <v>1511</v>
      </c>
      <c r="D173" s="288"/>
      <c r="E173" s="288"/>
      <c r="F173" s="288"/>
      <c r="G173" s="288"/>
      <c r="H173" s="159"/>
      <c r="I173" s="159"/>
      <c r="J173" s="159"/>
      <c r="K173" s="159"/>
      <c r="L173" s="159"/>
      <c r="M173" s="159"/>
      <c r="N173" s="159"/>
      <c r="O173" s="159"/>
      <c r="P173" s="159"/>
      <c r="Q173" s="159"/>
      <c r="R173" s="159"/>
      <c r="S173" s="159"/>
      <c r="T173" s="159"/>
      <c r="U173" s="159"/>
      <c r="V173" s="159"/>
      <c r="W173" s="159"/>
      <c r="X173" s="159"/>
      <c r="Y173" s="150"/>
      <c r="Z173" s="150"/>
      <c r="AA173" s="150"/>
      <c r="AB173" s="150"/>
      <c r="AC173" s="150"/>
      <c r="AD173" s="150"/>
      <c r="AE173" s="150"/>
      <c r="AF173" s="150"/>
      <c r="AG173" s="150" t="s">
        <v>228</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ht="20.399999999999999" outlineLevel="1" x14ac:dyDescent="0.25">
      <c r="A174" s="167">
        <v>80</v>
      </c>
      <c r="B174" s="168" t="s">
        <v>1656</v>
      </c>
      <c r="C174" s="177" t="s">
        <v>1657</v>
      </c>
      <c r="D174" s="169" t="s">
        <v>266</v>
      </c>
      <c r="E174" s="170">
        <v>1</v>
      </c>
      <c r="F174" s="171">
        <f>H174+J174</f>
        <v>0</v>
      </c>
      <c r="G174" s="171">
        <f>ROUND(E174*F174,2)</f>
        <v>0</v>
      </c>
      <c r="H174" s="172"/>
      <c r="I174" s="171">
        <f>ROUND(E174*H174,2)</f>
        <v>0</v>
      </c>
      <c r="J174" s="172"/>
      <c r="K174" s="171">
        <f>ROUND(E174*J174,2)</f>
        <v>0</v>
      </c>
      <c r="L174" s="171">
        <v>15</v>
      </c>
      <c r="M174" s="173">
        <f>G174*(1+L174/100)</f>
        <v>0</v>
      </c>
      <c r="N174" s="159">
        <v>0</v>
      </c>
      <c r="O174" s="159">
        <f>ROUND(E174*N174,2)</f>
        <v>0</v>
      </c>
      <c r="P174" s="159">
        <v>0</v>
      </c>
      <c r="Q174" s="159">
        <f>ROUND(E174*P174,2)</f>
        <v>0</v>
      </c>
      <c r="R174" s="159"/>
      <c r="S174" s="159" t="s">
        <v>267</v>
      </c>
      <c r="T174" s="159" t="s">
        <v>224</v>
      </c>
      <c r="U174" s="159">
        <v>0</v>
      </c>
      <c r="V174" s="159">
        <f>ROUND(E174*U174,2)</f>
        <v>0</v>
      </c>
      <c r="W174" s="159"/>
      <c r="X174" s="159" t="s">
        <v>344</v>
      </c>
      <c r="Y174" s="150"/>
      <c r="Z174" s="150"/>
      <c r="AA174" s="150"/>
      <c r="AB174" s="150"/>
      <c r="AC174" s="150"/>
      <c r="AD174" s="150"/>
      <c r="AE174" s="150"/>
      <c r="AF174" s="150"/>
      <c r="AG174" s="150" t="s">
        <v>1373</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5">
      <c r="A175" s="157"/>
      <c r="B175" s="158"/>
      <c r="C175" s="287" t="s">
        <v>1511</v>
      </c>
      <c r="D175" s="288"/>
      <c r="E175" s="288"/>
      <c r="F175" s="288"/>
      <c r="G175" s="288"/>
      <c r="H175" s="159"/>
      <c r="I175" s="159"/>
      <c r="J175" s="159"/>
      <c r="K175" s="159"/>
      <c r="L175" s="159"/>
      <c r="M175" s="159"/>
      <c r="N175" s="159"/>
      <c r="O175" s="159"/>
      <c r="P175" s="159"/>
      <c r="Q175" s="159"/>
      <c r="R175" s="159"/>
      <c r="S175" s="159"/>
      <c r="T175" s="159"/>
      <c r="U175" s="159"/>
      <c r="V175" s="159"/>
      <c r="W175" s="159"/>
      <c r="X175" s="159"/>
      <c r="Y175" s="150"/>
      <c r="Z175" s="150"/>
      <c r="AA175" s="150"/>
      <c r="AB175" s="150"/>
      <c r="AC175" s="150"/>
      <c r="AD175" s="150"/>
      <c r="AE175" s="150"/>
      <c r="AF175" s="150"/>
      <c r="AG175" s="150" t="s">
        <v>228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0.399999999999999" outlineLevel="1" x14ac:dyDescent="0.25">
      <c r="A176" s="167">
        <v>81</v>
      </c>
      <c r="B176" s="168" t="s">
        <v>1658</v>
      </c>
      <c r="C176" s="177" t="s">
        <v>1659</v>
      </c>
      <c r="D176" s="169" t="s">
        <v>266</v>
      </c>
      <c r="E176" s="170">
        <v>6</v>
      </c>
      <c r="F176" s="171">
        <f>H176+J176</f>
        <v>0</v>
      </c>
      <c r="G176" s="171">
        <f>ROUND(E176*F176,2)</f>
        <v>0</v>
      </c>
      <c r="H176" s="172"/>
      <c r="I176" s="171">
        <f>ROUND(E176*H176,2)</f>
        <v>0</v>
      </c>
      <c r="J176" s="172"/>
      <c r="K176" s="171">
        <f>ROUND(E176*J176,2)</f>
        <v>0</v>
      </c>
      <c r="L176" s="171">
        <v>15</v>
      </c>
      <c r="M176" s="173">
        <f>G176*(1+L176/100)</f>
        <v>0</v>
      </c>
      <c r="N176" s="159">
        <v>0</v>
      </c>
      <c r="O176" s="159">
        <f>ROUND(E176*N176,2)</f>
        <v>0</v>
      </c>
      <c r="P176" s="159">
        <v>0</v>
      </c>
      <c r="Q176" s="159">
        <f>ROUND(E176*P176,2)</f>
        <v>0</v>
      </c>
      <c r="R176" s="159"/>
      <c r="S176" s="159" t="s">
        <v>267</v>
      </c>
      <c r="T176" s="159" t="s">
        <v>224</v>
      </c>
      <c r="U176" s="159">
        <v>0</v>
      </c>
      <c r="V176" s="159">
        <f>ROUND(E176*U176,2)</f>
        <v>0</v>
      </c>
      <c r="W176" s="159"/>
      <c r="X176" s="159" t="s">
        <v>344</v>
      </c>
      <c r="Y176" s="150"/>
      <c r="Z176" s="150"/>
      <c r="AA176" s="150"/>
      <c r="AB176" s="150"/>
      <c r="AC176" s="150"/>
      <c r="AD176" s="150"/>
      <c r="AE176" s="150"/>
      <c r="AF176" s="150"/>
      <c r="AG176" s="150" t="s">
        <v>1373</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5">
      <c r="A177" s="157"/>
      <c r="B177" s="158"/>
      <c r="C177" s="287" t="s">
        <v>1511</v>
      </c>
      <c r="D177" s="288"/>
      <c r="E177" s="288"/>
      <c r="F177" s="288"/>
      <c r="G177" s="288"/>
      <c r="H177" s="159"/>
      <c r="I177" s="159"/>
      <c r="J177" s="159"/>
      <c r="K177" s="159"/>
      <c r="L177" s="159"/>
      <c r="M177" s="159"/>
      <c r="N177" s="159"/>
      <c r="O177" s="159"/>
      <c r="P177" s="159"/>
      <c r="Q177" s="159"/>
      <c r="R177" s="159"/>
      <c r="S177" s="159"/>
      <c r="T177" s="159"/>
      <c r="U177" s="159"/>
      <c r="V177" s="159"/>
      <c r="W177" s="159"/>
      <c r="X177" s="159"/>
      <c r="Y177" s="150"/>
      <c r="Z177" s="150"/>
      <c r="AA177" s="150"/>
      <c r="AB177" s="150"/>
      <c r="AC177" s="150"/>
      <c r="AD177" s="150"/>
      <c r="AE177" s="150"/>
      <c r="AF177" s="150"/>
      <c r="AG177" s="150" t="s">
        <v>228</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ht="20.399999999999999" outlineLevel="1" x14ac:dyDescent="0.25">
      <c r="A178" s="167">
        <v>82</v>
      </c>
      <c r="B178" s="168" t="s">
        <v>1660</v>
      </c>
      <c r="C178" s="177" t="s">
        <v>1661</v>
      </c>
      <c r="D178" s="169" t="s">
        <v>266</v>
      </c>
      <c r="E178" s="170">
        <v>2</v>
      </c>
      <c r="F178" s="171">
        <f>H178+J178</f>
        <v>0</v>
      </c>
      <c r="G178" s="171">
        <f>ROUND(E178*F178,2)</f>
        <v>0</v>
      </c>
      <c r="H178" s="172"/>
      <c r="I178" s="171">
        <f>ROUND(E178*H178,2)</f>
        <v>0</v>
      </c>
      <c r="J178" s="172"/>
      <c r="K178" s="171">
        <f>ROUND(E178*J178,2)</f>
        <v>0</v>
      </c>
      <c r="L178" s="171">
        <v>15</v>
      </c>
      <c r="M178" s="173">
        <f>G178*(1+L178/100)</f>
        <v>0</v>
      </c>
      <c r="N178" s="159">
        <v>0</v>
      </c>
      <c r="O178" s="159">
        <f>ROUND(E178*N178,2)</f>
        <v>0</v>
      </c>
      <c r="P178" s="159">
        <v>0</v>
      </c>
      <c r="Q178" s="159">
        <f>ROUND(E178*P178,2)</f>
        <v>0</v>
      </c>
      <c r="R178" s="159"/>
      <c r="S178" s="159" t="s">
        <v>267</v>
      </c>
      <c r="T178" s="159" t="s">
        <v>224</v>
      </c>
      <c r="U178" s="159">
        <v>0</v>
      </c>
      <c r="V178" s="159">
        <f>ROUND(E178*U178,2)</f>
        <v>0</v>
      </c>
      <c r="W178" s="159"/>
      <c r="X178" s="159" t="s">
        <v>344</v>
      </c>
      <c r="Y178" s="150"/>
      <c r="Z178" s="150"/>
      <c r="AA178" s="150"/>
      <c r="AB178" s="150"/>
      <c r="AC178" s="150"/>
      <c r="AD178" s="150"/>
      <c r="AE178" s="150"/>
      <c r="AF178" s="150"/>
      <c r="AG178" s="150" t="s">
        <v>1373</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5">
      <c r="A179" s="157"/>
      <c r="B179" s="158"/>
      <c r="C179" s="287" t="s">
        <v>1511</v>
      </c>
      <c r="D179" s="288"/>
      <c r="E179" s="288"/>
      <c r="F179" s="288"/>
      <c r="G179" s="288"/>
      <c r="H179" s="159"/>
      <c r="I179" s="159"/>
      <c r="J179" s="159"/>
      <c r="K179" s="159"/>
      <c r="L179" s="159"/>
      <c r="M179" s="159"/>
      <c r="N179" s="159"/>
      <c r="O179" s="159"/>
      <c r="P179" s="159"/>
      <c r="Q179" s="159"/>
      <c r="R179" s="159"/>
      <c r="S179" s="159"/>
      <c r="T179" s="159"/>
      <c r="U179" s="159"/>
      <c r="V179" s="159"/>
      <c r="W179" s="159"/>
      <c r="X179" s="159"/>
      <c r="Y179" s="150"/>
      <c r="Z179" s="150"/>
      <c r="AA179" s="150"/>
      <c r="AB179" s="150"/>
      <c r="AC179" s="150"/>
      <c r="AD179" s="150"/>
      <c r="AE179" s="150"/>
      <c r="AF179" s="150"/>
      <c r="AG179" s="150" t="s">
        <v>228</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30.6" outlineLevel="1" x14ac:dyDescent="0.25">
      <c r="A180" s="167">
        <v>83</v>
      </c>
      <c r="B180" s="168" t="s">
        <v>1662</v>
      </c>
      <c r="C180" s="177" t="s">
        <v>1663</v>
      </c>
      <c r="D180" s="169" t="s">
        <v>266</v>
      </c>
      <c r="E180" s="170">
        <v>18</v>
      </c>
      <c r="F180" s="171">
        <f>H180+J180</f>
        <v>0</v>
      </c>
      <c r="G180" s="171">
        <f>ROUND(E180*F180,2)</f>
        <v>0</v>
      </c>
      <c r="H180" s="172"/>
      <c r="I180" s="171">
        <f>ROUND(E180*H180,2)</f>
        <v>0</v>
      </c>
      <c r="J180" s="172"/>
      <c r="K180" s="171">
        <f>ROUND(E180*J180,2)</f>
        <v>0</v>
      </c>
      <c r="L180" s="171">
        <v>15</v>
      </c>
      <c r="M180" s="173">
        <f>G180*(1+L180/100)</f>
        <v>0</v>
      </c>
      <c r="N180" s="159">
        <v>0</v>
      </c>
      <c r="O180" s="159">
        <f>ROUND(E180*N180,2)</f>
        <v>0</v>
      </c>
      <c r="P180" s="159">
        <v>0</v>
      </c>
      <c r="Q180" s="159">
        <f>ROUND(E180*P180,2)</f>
        <v>0</v>
      </c>
      <c r="R180" s="159"/>
      <c r="S180" s="159" t="s">
        <v>267</v>
      </c>
      <c r="T180" s="159" t="s">
        <v>224</v>
      </c>
      <c r="U180" s="159">
        <v>0</v>
      </c>
      <c r="V180" s="159">
        <f>ROUND(E180*U180,2)</f>
        <v>0</v>
      </c>
      <c r="W180" s="159"/>
      <c r="X180" s="159" t="s">
        <v>344</v>
      </c>
      <c r="Y180" s="150"/>
      <c r="Z180" s="150"/>
      <c r="AA180" s="150"/>
      <c r="AB180" s="150"/>
      <c r="AC180" s="150"/>
      <c r="AD180" s="150"/>
      <c r="AE180" s="150"/>
      <c r="AF180" s="150"/>
      <c r="AG180" s="150" t="s">
        <v>1373</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57"/>
      <c r="B181" s="158"/>
      <c r="C181" s="287" t="s">
        <v>1511</v>
      </c>
      <c r="D181" s="288"/>
      <c r="E181" s="288"/>
      <c r="F181" s="288"/>
      <c r="G181" s="288"/>
      <c r="H181" s="159"/>
      <c r="I181" s="159"/>
      <c r="J181" s="159"/>
      <c r="K181" s="159"/>
      <c r="L181" s="159"/>
      <c r="M181" s="159"/>
      <c r="N181" s="159"/>
      <c r="O181" s="159"/>
      <c r="P181" s="159"/>
      <c r="Q181" s="159"/>
      <c r="R181" s="159"/>
      <c r="S181" s="159"/>
      <c r="T181" s="159"/>
      <c r="U181" s="159"/>
      <c r="V181" s="159"/>
      <c r="W181" s="159"/>
      <c r="X181" s="159"/>
      <c r="Y181" s="150"/>
      <c r="Z181" s="150"/>
      <c r="AA181" s="150"/>
      <c r="AB181" s="150"/>
      <c r="AC181" s="150"/>
      <c r="AD181" s="150"/>
      <c r="AE181" s="150"/>
      <c r="AF181" s="150"/>
      <c r="AG181" s="150" t="s">
        <v>228</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0.399999999999999" outlineLevel="1" x14ac:dyDescent="0.25">
      <c r="A182" s="167">
        <v>84</v>
      </c>
      <c r="B182" s="168" t="s">
        <v>1664</v>
      </c>
      <c r="C182" s="177" t="s">
        <v>1665</v>
      </c>
      <c r="D182" s="169" t="s">
        <v>266</v>
      </c>
      <c r="E182" s="170">
        <v>6</v>
      </c>
      <c r="F182" s="171">
        <f>H182+J182</f>
        <v>0</v>
      </c>
      <c r="G182" s="171">
        <f>ROUND(E182*F182,2)</f>
        <v>0</v>
      </c>
      <c r="H182" s="172"/>
      <c r="I182" s="171">
        <f>ROUND(E182*H182,2)</f>
        <v>0</v>
      </c>
      <c r="J182" s="172"/>
      <c r="K182" s="171">
        <f>ROUND(E182*J182,2)</f>
        <v>0</v>
      </c>
      <c r="L182" s="171">
        <v>15</v>
      </c>
      <c r="M182" s="173">
        <f>G182*(1+L182/100)</f>
        <v>0</v>
      </c>
      <c r="N182" s="159">
        <v>0</v>
      </c>
      <c r="O182" s="159">
        <f>ROUND(E182*N182,2)</f>
        <v>0</v>
      </c>
      <c r="P182" s="159">
        <v>0</v>
      </c>
      <c r="Q182" s="159">
        <f>ROUND(E182*P182,2)</f>
        <v>0</v>
      </c>
      <c r="R182" s="159"/>
      <c r="S182" s="159" t="s">
        <v>267</v>
      </c>
      <c r="T182" s="159" t="s">
        <v>224</v>
      </c>
      <c r="U182" s="159">
        <v>0</v>
      </c>
      <c r="V182" s="159">
        <f>ROUND(E182*U182,2)</f>
        <v>0</v>
      </c>
      <c r="W182" s="159"/>
      <c r="X182" s="159" t="s">
        <v>344</v>
      </c>
      <c r="Y182" s="150"/>
      <c r="Z182" s="150"/>
      <c r="AA182" s="150"/>
      <c r="AB182" s="150"/>
      <c r="AC182" s="150"/>
      <c r="AD182" s="150"/>
      <c r="AE182" s="150"/>
      <c r="AF182" s="150"/>
      <c r="AG182" s="150" t="s">
        <v>1373</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57"/>
      <c r="B183" s="158"/>
      <c r="C183" s="287" t="s">
        <v>1511</v>
      </c>
      <c r="D183" s="288"/>
      <c r="E183" s="288"/>
      <c r="F183" s="288"/>
      <c r="G183" s="288"/>
      <c r="H183" s="159"/>
      <c r="I183" s="159"/>
      <c r="J183" s="159"/>
      <c r="K183" s="159"/>
      <c r="L183" s="159"/>
      <c r="M183" s="159"/>
      <c r="N183" s="159"/>
      <c r="O183" s="159"/>
      <c r="P183" s="159"/>
      <c r="Q183" s="159"/>
      <c r="R183" s="159"/>
      <c r="S183" s="159"/>
      <c r="T183" s="159"/>
      <c r="U183" s="159"/>
      <c r="V183" s="159"/>
      <c r="W183" s="159"/>
      <c r="X183" s="159"/>
      <c r="Y183" s="150"/>
      <c r="Z183" s="150"/>
      <c r="AA183" s="150"/>
      <c r="AB183" s="150"/>
      <c r="AC183" s="150"/>
      <c r="AD183" s="150"/>
      <c r="AE183" s="150"/>
      <c r="AF183" s="150"/>
      <c r="AG183" s="150" t="s">
        <v>228</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ht="30.6" outlineLevel="1" x14ac:dyDescent="0.25">
      <c r="A184" s="167">
        <v>85</v>
      </c>
      <c r="B184" s="168" t="s">
        <v>1666</v>
      </c>
      <c r="C184" s="177" t="s">
        <v>1667</v>
      </c>
      <c r="D184" s="169" t="s">
        <v>266</v>
      </c>
      <c r="E184" s="170">
        <v>11</v>
      </c>
      <c r="F184" s="171">
        <f>H184+J184</f>
        <v>0</v>
      </c>
      <c r="G184" s="171">
        <f>ROUND(E184*F184,2)</f>
        <v>0</v>
      </c>
      <c r="H184" s="172"/>
      <c r="I184" s="171">
        <f>ROUND(E184*H184,2)</f>
        <v>0</v>
      </c>
      <c r="J184" s="172"/>
      <c r="K184" s="171">
        <f>ROUND(E184*J184,2)</f>
        <v>0</v>
      </c>
      <c r="L184" s="171">
        <v>15</v>
      </c>
      <c r="M184" s="173">
        <f>G184*(1+L184/100)</f>
        <v>0</v>
      </c>
      <c r="N184" s="159">
        <v>0</v>
      </c>
      <c r="O184" s="159">
        <f>ROUND(E184*N184,2)</f>
        <v>0</v>
      </c>
      <c r="P184" s="159">
        <v>0</v>
      </c>
      <c r="Q184" s="159">
        <f>ROUND(E184*P184,2)</f>
        <v>0</v>
      </c>
      <c r="R184" s="159"/>
      <c r="S184" s="159" t="s">
        <v>267</v>
      </c>
      <c r="T184" s="159" t="s">
        <v>224</v>
      </c>
      <c r="U184" s="159">
        <v>0</v>
      </c>
      <c r="V184" s="159">
        <f>ROUND(E184*U184,2)</f>
        <v>0</v>
      </c>
      <c r="W184" s="159"/>
      <c r="X184" s="159" t="s">
        <v>344</v>
      </c>
      <c r="Y184" s="150"/>
      <c r="Z184" s="150"/>
      <c r="AA184" s="150"/>
      <c r="AB184" s="150"/>
      <c r="AC184" s="150"/>
      <c r="AD184" s="150"/>
      <c r="AE184" s="150"/>
      <c r="AF184" s="150"/>
      <c r="AG184" s="150" t="s">
        <v>1373</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5">
      <c r="A185" s="157"/>
      <c r="B185" s="158"/>
      <c r="C185" s="287" t="s">
        <v>1511</v>
      </c>
      <c r="D185" s="288"/>
      <c r="E185" s="288"/>
      <c r="F185" s="288"/>
      <c r="G185" s="288"/>
      <c r="H185" s="159"/>
      <c r="I185" s="159"/>
      <c r="J185" s="159"/>
      <c r="K185" s="159"/>
      <c r="L185" s="159"/>
      <c r="M185" s="159"/>
      <c r="N185" s="159"/>
      <c r="O185" s="159"/>
      <c r="P185" s="159"/>
      <c r="Q185" s="159"/>
      <c r="R185" s="159"/>
      <c r="S185" s="159"/>
      <c r="T185" s="159"/>
      <c r="U185" s="159"/>
      <c r="V185" s="159"/>
      <c r="W185" s="159"/>
      <c r="X185" s="159"/>
      <c r="Y185" s="150"/>
      <c r="Z185" s="150"/>
      <c r="AA185" s="150"/>
      <c r="AB185" s="150"/>
      <c r="AC185" s="150"/>
      <c r="AD185" s="150"/>
      <c r="AE185" s="150"/>
      <c r="AF185" s="150"/>
      <c r="AG185" s="150" t="s">
        <v>228</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30.6" outlineLevel="1" x14ac:dyDescent="0.25">
      <c r="A186" s="167">
        <v>86</v>
      </c>
      <c r="B186" s="168" t="s">
        <v>1668</v>
      </c>
      <c r="C186" s="177" t="s">
        <v>1669</v>
      </c>
      <c r="D186" s="169" t="s">
        <v>266</v>
      </c>
      <c r="E186" s="170">
        <v>2</v>
      </c>
      <c r="F186" s="171">
        <f>H186+J186</f>
        <v>0</v>
      </c>
      <c r="G186" s="171">
        <f>ROUND(E186*F186,2)</f>
        <v>0</v>
      </c>
      <c r="H186" s="172"/>
      <c r="I186" s="171">
        <f>ROUND(E186*H186,2)</f>
        <v>0</v>
      </c>
      <c r="J186" s="172"/>
      <c r="K186" s="171">
        <f>ROUND(E186*J186,2)</f>
        <v>0</v>
      </c>
      <c r="L186" s="171">
        <v>15</v>
      </c>
      <c r="M186" s="173">
        <f>G186*(1+L186/100)</f>
        <v>0</v>
      </c>
      <c r="N186" s="159">
        <v>0</v>
      </c>
      <c r="O186" s="159">
        <f>ROUND(E186*N186,2)</f>
        <v>0</v>
      </c>
      <c r="P186" s="159">
        <v>0</v>
      </c>
      <c r="Q186" s="159">
        <f>ROUND(E186*P186,2)</f>
        <v>0</v>
      </c>
      <c r="R186" s="159"/>
      <c r="S186" s="159" t="s">
        <v>267</v>
      </c>
      <c r="T186" s="159" t="s">
        <v>224</v>
      </c>
      <c r="U186" s="159">
        <v>0</v>
      </c>
      <c r="V186" s="159">
        <f>ROUND(E186*U186,2)</f>
        <v>0</v>
      </c>
      <c r="W186" s="159"/>
      <c r="X186" s="159" t="s">
        <v>344</v>
      </c>
      <c r="Y186" s="150"/>
      <c r="Z186" s="150"/>
      <c r="AA186" s="150"/>
      <c r="AB186" s="150"/>
      <c r="AC186" s="150"/>
      <c r="AD186" s="150"/>
      <c r="AE186" s="150"/>
      <c r="AF186" s="150"/>
      <c r="AG186" s="150" t="s">
        <v>1373</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57"/>
      <c r="B187" s="158"/>
      <c r="C187" s="287" t="s">
        <v>1511</v>
      </c>
      <c r="D187" s="288"/>
      <c r="E187" s="288"/>
      <c r="F187" s="288"/>
      <c r="G187" s="288"/>
      <c r="H187" s="159"/>
      <c r="I187" s="159"/>
      <c r="J187" s="159"/>
      <c r="K187" s="159"/>
      <c r="L187" s="159"/>
      <c r="M187" s="159"/>
      <c r="N187" s="159"/>
      <c r="O187" s="159"/>
      <c r="P187" s="159"/>
      <c r="Q187" s="159"/>
      <c r="R187" s="159"/>
      <c r="S187" s="159"/>
      <c r="T187" s="159"/>
      <c r="U187" s="159"/>
      <c r="V187" s="159"/>
      <c r="W187" s="159"/>
      <c r="X187" s="159"/>
      <c r="Y187" s="150"/>
      <c r="Z187" s="150"/>
      <c r="AA187" s="150"/>
      <c r="AB187" s="150"/>
      <c r="AC187" s="150"/>
      <c r="AD187" s="150"/>
      <c r="AE187" s="150"/>
      <c r="AF187" s="150"/>
      <c r="AG187" s="150" t="s">
        <v>228</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x14ac:dyDescent="0.25">
      <c r="A188" s="161" t="s">
        <v>218</v>
      </c>
      <c r="B188" s="162" t="s">
        <v>114</v>
      </c>
      <c r="C188" s="176" t="s">
        <v>115</v>
      </c>
      <c r="D188" s="163"/>
      <c r="E188" s="164"/>
      <c r="F188" s="165"/>
      <c r="G188" s="165">
        <f>SUMIF(AG189:AG196,"&lt;&gt;NOR",G189:G196)</f>
        <v>0</v>
      </c>
      <c r="H188" s="165"/>
      <c r="I188" s="165">
        <f>SUM(I189:I196)</f>
        <v>0</v>
      </c>
      <c r="J188" s="165"/>
      <c r="K188" s="165">
        <f>SUM(K189:K196)</f>
        <v>0</v>
      </c>
      <c r="L188" s="165"/>
      <c r="M188" s="166">
        <f>SUM(M189:M196)</f>
        <v>0</v>
      </c>
      <c r="N188" s="160"/>
      <c r="O188" s="160">
        <f>SUM(O189:O196)</f>
        <v>0</v>
      </c>
      <c r="P188" s="160"/>
      <c r="Q188" s="160">
        <f>SUM(Q189:Q196)</f>
        <v>0</v>
      </c>
      <c r="R188" s="160"/>
      <c r="S188" s="160"/>
      <c r="T188" s="160"/>
      <c r="U188" s="160"/>
      <c r="V188" s="160">
        <f>SUM(V189:V196)</f>
        <v>0</v>
      </c>
      <c r="W188" s="160"/>
      <c r="X188" s="160"/>
      <c r="AG188" t="s">
        <v>219</v>
      </c>
    </row>
    <row r="189" spans="1:60" outlineLevel="1" x14ac:dyDescent="0.25">
      <c r="A189" s="167">
        <v>87</v>
      </c>
      <c r="B189" s="168" t="s">
        <v>1670</v>
      </c>
      <c r="C189" s="177" t="s">
        <v>1671</v>
      </c>
      <c r="D189" s="169" t="s">
        <v>288</v>
      </c>
      <c r="E189" s="170">
        <v>380</v>
      </c>
      <c r="F189" s="171">
        <f>H189+J189</f>
        <v>0</v>
      </c>
      <c r="G189" s="171">
        <f>ROUND(E189*F189,2)</f>
        <v>0</v>
      </c>
      <c r="H189" s="172"/>
      <c r="I189" s="171">
        <f>ROUND(E189*H189,2)</f>
        <v>0</v>
      </c>
      <c r="J189" s="172"/>
      <c r="K189" s="171">
        <f>ROUND(E189*J189,2)</f>
        <v>0</v>
      </c>
      <c r="L189" s="171">
        <v>15</v>
      </c>
      <c r="M189" s="173">
        <f>G189*(1+L189/100)</f>
        <v>0</v>
      </c>
      <c r="N189" s="159">
        <v>0</v>
      </c>
      <c r="O189" s="159">
        <f>ROUND(E189*N189,2)</f>
        <v>0</v>
      </c>
      <c r="P189" s="159">
        <v>0</v>
      </c>
      <c r="Q189" s="159">
        <f>ROUND(E189*P189,2)</f>
        <v>0</v>
      </c>
      <c r="R189" s="159"/>
      <c r="S189" s="159" t="s">
        <v>267</v>
      </c>
      <c r="T189" s="159" t="s">
        <v>224</v>
      </c>
      <c r="U189" s="159">
        <v>0</v>
      </c>
      <c r="V189" s="159">
        <f>ROUND(E189*U189,2)</f>
        <v>0</v>
      </c>
      <c r="W189" s="159"/>
      <c r="X189" s="159" t="s">
        <v>268</v>
      </c>
      <c r="Y189" s="150"/>
      <c r="Z189" s="150"/>
      <c r="AA189" s="150"/>
      <c r="AB189" s="150"/>
      <c r="AC189" s="150"/>
      <c r="AD189" s="150"/>
      <c r="AE189" s="150"/>
      <c r="AF189" s="150"/>
      <c r="AG189" s="150" t="s">
        <v>269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1" x14ac:dyDescent="0.25">
      <c r="A190" s="157"/>
      <c r="B190" s="158"/>
      <c r="C190" s="287" t="s">
        <v>1672</v>
      </c>
      <c r="D190" s="288"/>
      <c r="E190" s="288"/>
      <c r="F190" s="288"/>
      <c r="G190" s="288"/>
      <c r="H190" s="159"/>
      <c r="I190" s="159"/>
      <c r="J190" s="159"/>
      <c r="K190" s="159"/>
      <c r="L190" s="159"/>
      <c r="M190" s="159"/>
      <c r="N190" s="159"/>
      <c r="O190" s="159"/>
      <c r="P190" s="159"/>
      <c r="Q190" s="159"/>
      <c r="R190" s="159"/>
      <c r="S190" s="159"/>
      <c r="T190" s="159"/>
      <c r="U190" s="159"/>
      <c r="V190" s="159"/>
      <c r="W190" s="159"/>
      <c r="X190" s="159"/>
      <c r="Y190" s="150"/>
      <c r="Z190" s="150"/>
      <c r="AA190" s="150"/>
      <c r="AB190" s="150"/>
      <c r="AC190" s="150"/>
      <c r="AD190" s="150"/>
      <c r="AE190" s="150"/>
      <c r="AF190" s="150"/>
      <c r="AG190" s="150" t="s">
        <v>228</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5">
      <c r="A191" s="167">
        <v>88</v>
      </c>
      <c r="B191" s="168" t="s">
        <v>1673</v>
      </c>
      <c r="C191" s="177" t="s">
        <v>1674</v>
      </c>
      <c r="D191" s="169" t="s">
        <v>288</v>
      </c>
      <c r="E191" s="170">
        <v>230</v>
      </c>
      <c r="F191" s="171">
        <f>H191+J191</f>
        <v>0</v>
      </c>
      <c r="G191" s="171">
        <f>ROUND(E191*F191,2)</f>
        <v>0</v>
      </c>
      <c r="H191" s="172"/>
      <c r="I191" s="171">
        <f>ROUND(E191*H191,2)</f>
        <v>0</v>
      </c>
      <c r="J191" s="172"/>
      <c r="K191" s="171">
        <f>ROUND(E191*J191,2)</f>
        <v>0</v>
      </c>
      <c r="L191" s="171">
        <v>15</v>
      </c>
      <c r="M191" s="173">
        <f>G191*(1+L191/100)</f>
        <v>0</v>
      </c>
      <c r="N191" s="159">
        <v>0</v>
      </c>
      <c r="O191" s="159">
        <f>ROUND(E191*N191,2)</f>
        <v>0</v>
      </c>
      <c r="P191" s="159">
        <v>0</v>
      </c>
      <c r="Q191" s="159">
        <f>ROUND(E191*P191,2)</f>
        <v>0</v>
      </c>
      <c r="R191" s="159"/>
      <c r="S191" s="159" t="s">
        <v>267</v>
      </c>
      <c r="T191" s="159" t="s">
        <v>224</v>
      </c>
      <c r="U191" s="159">
        <v>0</v>
      </c>
      <c r="V191" s="159">
        <f>ROUND(E191*U191,2)</f>
        <v>0</v>
      </c>
      <c r="W191" s="159"/>
      <c r="X191" s="159" t="s">
        <v>344</v>
      </c>
      <c r="Y191" s="150"/>
      <c r="Z191" s="150"/>
      <c r="AA191" s="150"/>
      <c r="AB191" s="150"/>
      <c r="AC191" s="150"/>
      <c r="AD191" s="150"/>
      <c r="AE191" s="150"/>
      <c r="AF191" s="150"/>
      <c r="AG191" s="150" t="s">
        <v>1373</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1" x14ac:dyDescent="0.25">
      <c r="A192" s="157"/>
      <c r="B192" s="158"/>
      <c r="C192" s="287" t="s">
        <v>1675</v>
      </c>
      <c r="D192" s="288"/>
      <c r="E192" s="288"/>
      <c r="F192" s="288"/>
      <c r="G192" s="288"/>
      <c r="H192" s="159"/>
      <c r="I192" s="159"/>
      <c r="J192" s="159"/>
      <c r="K192" s="159"/>
      <c r="L192" s="159"/>
      <c r="M192" s="159"/>
      <c r="N192" s="159"/>
      <c r="O192" s="159"/>
      <c r="P192" s="159"/>
      <c r="Q192" s="159"/>
      <c r="R192" s="159"/>
      <c r="S192" s="159"/>
      <c r="T192" s="159"/>
      <c r="U192" s="159"/>
      <c r="V192" s="159"/>
      <c r="W192" s="159"/>
      <c r="X192" s="159"/>
      <c r="Y192" s="150"/>
      <c r="Z192" s="150"/>
      <c r="AA192" s="150"/>
      <c r="AB192" s="150"/>
      <c r="AC192" s="150"/>
      <c r="AD192" s="150"/>
      <c r="AE192" s="150"/>
      <c r="AF192" s="150"/>
      <c r="AG192" s="150" t="s">
        <v>228</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1" x14ac:dyDescent="0.25">
      <c r="A193" s="167">
        <v>89</v>
      </c>
      <c r="B193" s="168" t="s">
        <v>1676</v>
      </c>
      <c r="C193" s="177" t="s">
        <v>1677</v>
      </c>
      <c r="D193" s="169" t="s">
        <v>288</v>
      </c>
      <c r="E193" s="170">
        <v>150</v>
      </c>
      <c r="F193" s="171">
        <f>H193+J193</f>
        <v>0</v>
      </c>
      <c r="G193" s="171">
        <f>ROUND(E193*F193,2)</f>
        <v>0</v>
      </c>
      <c r="H193" s="172"/>
      <c r="I193" s="171">
        <f>ROUND(E193*H193,2)</f>
        <v>0</v>
      </c>
      <c r="J193" s="172"/>
      <c r="K193" s="171">
        <f>ROUND(E193*J193,2)</f>
        <v>0</v>
      </c>
      <c r="L193" s="171">
        <v>15</v>
      </c>
      <c r="M193" s="173">
        <f>G193*(1+L193/100)</f>
        <v>0</v>
      </c>
      <c r="N193" s="159">
        <v>0</v>
      </c>
      <c r="O193" s="159">
        <f>ROUND(E193*N193,2)</f>
        <v>0</v>
      </c>
      <c r="P193" s="159">
        <v>0</v>
      </c>
      <c r="Q193" s="159">
        <f>ROUND(E193*P193,2)</f>
        <v>0</v>
      </c>
      <c r="R193" s="159"/>
      <c r="S193" s="159" t="s">
        <v>267</v>
      </c>
      <c r="T193" s="159" t="s">
        <v>224</v>
      </c>
      <c r="U193" s="159">
        <v>0</v>
      </c>
      <c r="V193" s="159">
        <f>ROUND(E193*U193,2)</f>
        <v>0</v>
      </c>
      <c r="W193" s="159"/>
      <c r="X193" s="159" t="s">
        <v>344</v>
      </c>
      <c r="Y193" s="150"/>
      <c r="Z193" s="150"/>
      <c r="AA193" s="150"/>
      <c r="AB193" s="150"/>
      <c r="AC193" s="150"/>
      <c r="AD193" s="150"/>
      <c r="AE193" s="150"/>
      <c r="AF193" s="150"/>
      <c r="AG193" s="150" t="s">
        <v>1373</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5">
      <c r="A194" s="157"/>
      <c r="B194" s="158"/>
      <c r="C194" s="287" t="s">
        <v>1675</v>
      </c>
      <c r="D194" s="288"/>
      <c r="E194" s="288"/>
      <c r="F194" s="288"/>
      <c r="G194" s="288"/>
      <c r="H194" s="159"/>
      <c r="I194" s="159"/>
      <c r="J194" s="159"/>
      <c r="K194" s="159"/>
      <c r="L194" s="159"/>
      <c r="M194" s="159"/>
      <c r="N194" s="159"/>
      <c r="O194" s="159"/>
      <c r="P194" s="159"/>
      <c r="Q194" s="159"/>
      <c r="R194" s="159"/>
      <c r="S194" s="159"/>
      <c r="T194" s="159"/>
      <c r="U194" s="159"/>
      <c r="V194" s="159"/>
      <c r="W194" s="159"/>
      <c r="X194" s="159"/>
      <c r="Y194" s="150"/>
      <c r="Z194" s="150"/>
      <c r="AA194" s="150"/>
      <c r="AB194" s="150"/>
      <c r="AC194" s="150"/>
      <c r="AD194" s="150"/>
      <c r="AE194" s="150"/>
      <c r="AF194" s="150"/>
      <c r="AG194" s="150" t="s">
        <v>228</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5">
      <c r="A195" s="167">
        <v>90</v>
      </c>
      <c r="B195" s="168" t="s">
        <v>1678</v>
      </c>
      <c r="C195" s="177" t="s">
        <v>1679</v>
      </c>
      <c r="D195" s="169" t="s">
        <v>266</v>
      </c>
      <c r="E195" s="170">
        <v>25</v>
      </c>
      <c r="F195" s="171">
        <f>H195+J195</f>
        <v>0</v>
      </c>
      <c r="G195" s="171">
        <f>ROUND(E195*F195,2)</f>
        <v>0</v>
      </c>
      <c r="H195" s="172"/>
      <c r="I195" s="171">
        <f>ROUND(E195*H195,2)</f>
        <v>0</v>
      </c>
      <c r="J195" s="172"/>
      <c r="K195" s="171">
        <f>ROUND(E195*J195,2)</f>
        <v>0</v>
      </c>
      <c r="L195" s="171">
        <v>15</v>
      </c>
      <c r="M195" s="173">
        <f>G195*(1+L195/100)</f>
        <v>0</v>
      </c>
      <c r="N195" s="159">
        <v>0</v>
      </c>
      <c r="O195" s="159">
        <f>ROUND(E195*N195,2)</f>
        <v>0</v>
      </c>
      <c r="P195" s="159">
        <v>0</v>
      </c>
      <c r="Q195" s="159">
        <f>ROUND(E195*P195,2)</f>
        <v>0</v>
      </c>
      <c r="R195" s="159"/>
      <c r="S195" s="159" t="s">
        <v>267</v>
      </c>
      <c r="T195" s="159" t="s">
        <v>224</v>
      </c>
      <c r="U195" s="159">
        <v>0</v>
      </c>
      <c r="V195" s="159">
        <f>ROUND(E195*U195,2)</f>
        <v>0</v>
      </c>
      <c r="W195" s="159"/>
      <c r="X195" s="159" t="s">
        <v>344</v>
      </c>
      <c r="Y195" s="150"/>
      <c r="Z195" s="150"/>
      <c r="AA195" s="150"/>
      <c r="AB195" s="150"/>
      <c r="AC195" s="150"/>
      <c r="AD195" s="150"/>
      <c r="AE195" s="150"/>
      <c r="AF195" s="150"/>
      <c r="AG195" s="150" t="s">
        <v>1373</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5">
      <c r="A196" s="157"/>
      <c r="B196" s="158"/>
      <c r="C196" s="287" t="s">
        <v>1675</v>
      </c>
      <c r="D196" s="288"/>
      <c r="E196" s="288"/>
      <c r="F196" s="288"/>
      <c r="G196" s="288"/>
      <c r="H196" s="159"/>
      <c r="I196" s="159"/>
      <c r="J196" s="159"/>
      <c r="K196" s="159"/>
      <c r="L196" s="159"/>
      <c r="M196" s="159"/>
      <c r="N196" s="159"/>
      <c r="O196" s="159"/>
      <c r="P196" s="159"/>
      <c r="Q196" s="159"/>
      <c r="R196" s="159"/>
      <c r="S196" s="159"/>
      <c r="T196" s="159"/>
      <c r="U196" s="159"/>
      <c r="V196" s="159"/>
      <c r="W196" s="159"/>
      <c r="X196" s="159"/>
      <c r="Y196" s="150"/>
      <c r="Z196" s="150"/>
      <c r="AA196" s="150"/>
      <c r="AB196" s="150"/>
      <c r="AC196" s="150"/>
      <c r="AD196" s="150"/>
      <c r="AE196" s="150"/>
      <c r="AF196" s="150"/>
      <c r="AG196" s="150" t="s">
        <v>228</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x14ac:dyDescent="0.25">
      <c r="A197" s="161" t="s">
        <v>218</v>
      </c>
      <c r="B197" s="162" t="s">
        <v>114</v>
      </c>
      <c r="C197" s="176" t="s">
        <v>116</v>
      </c>
      <c r="D197" s="163"/>
      <c r="E197" s="164"/>
      <c r="F197" s="165"/>
      <c r="G197" s="165">
        <f>SUMIF(AG198:AG256,"&lt;&gt;NOR",G198:G256)</f>
        <v>0</v>
      </c>
      <c r="H197" s="165"/>
      <c r="I197" s="165">
        <f>SUM(I198:I256)</f>
        <v>0</v>
      </c>
      <c r="J197" s="165"/>
      <c r="K197" s="165">
        <f>SUM(K198:K256)</f>
        <v>0</v>
      </c>
      <c r="L197" s="165"/>
      <c r="M197" s="166">
        <f>SUM(M198:M256)</f>
        <v>0</v>
      </c>
      <c r="N197" s="160"/>
      <c r="O197" s="160">
        <f>SUM(O198:O256)</f>
        <v>0</v>
      </c>
      <c r="P197" s="160"/>
      <c r="Q197" s="160">
        <f>SUM(Q198:Q256)</f>
        <v>0</v>
      </c>
      <c r="R197" s="160"/>
      <c r="S197" s="160"/>
      <c r="T197" s="160"/>
      <c r="U197" s="160"/>
      <c r="V197" s="160">
        <f>SUM(V198:V256)</f>
        <v>0</v>
      </c>
      <c r="W197" s="160"/>
      <c r="X197" s="160"/>
      <c r="AG197" t="s">
        <v>219</v>
      </c>
    </row>
    <row r="198" spans="1:60" outlineLevel="1" x14ac:dyDescent="0.25">
      <c r="A198" s="167">
        <v>91</v>
      </c>
      <c r="B198" s="168" t="s">
        <v>1680</v>
      </c>
      <c r="C198" s="177" t="s">
        <v>1681</v>
      </c>
      <c r="D198" s="169" t="s">
        <v>288</v>
      </c>
      <c r="E198" s="170">
        <v>54</v>
      </c>
      <c r="F198" s="171">
        <f>H198+J198</f>
        <v>0</v>
      </c>
      <c r="G198" s="171">
        <f>ROUND(E198*F198,2)</f>
        <v>0</v>
      </c>
      <c r="H198" s="172"/>
      <c r="I198" s="171">
        <f>ROUND(E198*H198,2)</f>
        <v>0</v>
      </c>
      <c r="J198" s="172"/>
      <c r="K198" s="171">
        <f>ROUND(E198*J198,2)</f>
        <v>0</v>
      </c>
      <c r="L198" s="171">
        <v>15</v>
      </c>
      <c r="M198" s="173">
        <f>G198*(1+L198/100)</f>
        <v>0</v>
      </c>
      <c r="N198" s="159">
        <v>0</v>
      </c>
      <c r="O198" s="159">
        <f>ROUND(E198*N198,2)</f>
        <v>0</v>
      </c>
      <c r="P198" s="159">
        <v>0</v>
      </c>
      <c r="Q198" s="159">
        <f>ROUND(E198*P198,2)</f>
        <v>0</v>
      </c>
      <c r="R198" s="159"/>
      <c r="S198" s="159" t="s">
        <v>267</v>
      </c>
      <c r="T198" s="159" t="s">
        <v>224</v>
      </c>
      <c r="U198" s="159">
        <v>0</v>
      </c>
      <c r="V198" s="159">
        <f>ROUND(E198*U198,2)</f>
        <v>0</v>
      </c>
      <c r="W198" s="159"/>
      <c r="X198" s="159" t="s">
        <v>268</v>
      </c>
      <c r="Y198" s="150"/>
      <c r="Z198" s="150"/>
      <c r="AA198" s="150"/>
      <c r="AB198" s="150"/>
      <c r="AC198" s="150"/>
      <c r="AD198" s="150"/>
      <c r="AE198" s="150"/>
      <c r="AF198" s="150"/>
      <c r="AG198" s="150" t="s">
        <v>269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57"/>
      <c r="B199" s="158"/>
      <c r="C199" s="287" t="s">
        <v>1672</v>
      </c>
      <c r="D199" s="288"/>
      <c r="E199" s="288"/>
      <c r="F199" s="288"/>
      <c r="G199" s="288"/>
      <c r="H199" s="159"/>
      <c r="I199" s="159"/>
      <c r="J199" s="159"/>
      <c r="K199" s="159"/>
      <c r="L199" s="159"/>
      <c r="M199" s="159"/>
      <c r="N199" s="159"/>
      <c r="O199" s="159"/>
      <c r="P199" s="159"/>
      <c r="Q199" s="159"/>
      <c r="R199" s="159"/>
      <c r="S199" s="159"/>
      <c r="T199" s="159"/>
      <c r="U199" s="159"/>
      <c r="V199" s="159"/>
      <c r="W199" s="159"/>
      <c r="X199" s="159"/>
      <c r="Y199" s="150"/>
      <c r="Z199" s="150"/>
      <c r="AA199" s="150"/>
      <c r="AB199" s="150"/>
      <c r="AC199" s="150"/>
      <c r="AD199" s="150"/>
      <c r="AE199" s="150"/>
      <c r="AF199" s="150"/>
      <c r="AG199" s="150" t="s">
        <v>228</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5">
      <c r="A200" s="167">
        <v>92</v>
      </c>
      <c r="B200" s="168" t="s">
        <v>1682</v>
      </c>
      <c r="C200" s="177" t="s">
        <v>1683</v>
      </c>
      <c r="D200" s="169" t="s">
        <v>288</v>
      </c>
      <c r="E200" s="170">
        <v>75</v>
      </c>
      <c r="F200" s="171">
        <f>H200+J200</f>
        <v>0</v>
      </c>
      <c r="G200" s="171">
        <f>ROUND(E200*F200,2)</f>
        <v>0</v>
      </c>
      <c r="H200" s="172"/>
      <c r="I200" s="171">
        <f>ROUND(E200*H200,2)</f>
        <v>0</v>
      </c>
      <c r="J200" s="172"/>
      <c r="K200" s="171">
        <f>ROUND(E200*J200,2)</f>
        <v>0</v>
      </c>
      <c r="L200" s="171">
        <v>15</v>
      </c>
      <c r="M200" s="173">
        <f>G200*(1+L200/100)</f>
        <v>0</v>
      </c>
      <c r="N200" s="159">
        <v>0</v>
      </c>
      <c r="O200" s="159">
        <f>ROUND(E200*N200,2)</f>
        <v>0</v>
      </c>
      <c r="P200" s="159">
        <v>0</v>
      </c>
      <c r="Q200" s="159">
        <f>ROUND(E200*P200,2)</f>
        <v>0</v>
      </c>
      <c r="R200" s="159"/>
      <c r="S200" s="159" t="s">
        <v>267</v>
      </c>
      <c r="T200" s="159" t="s">
        <v>224</v>
      </c>
      <c r="U200" s="159">
        <v>0</v>
      </c>
      <c r="V200" s="159">
        <f>ROUND(E200*U200,2)</f>
        <v>0</v>
      </c>
      <c r="W200" s="159"/>
      <c r="X200" s="159" t="s">
        <v>268</v>
      </c>
      <c r="Y200" s="150"/>
      <c r="Z200" s="150"/>
      <c r="AA200" s="150"/>
      <c r="AB200" s="150"/>
      <c r="AC200" s="150"/>
      <c r="AD200" s="150"/>
      <c r="AE200" s="150"/>
      <c r="AF200" s="150"/>
      <c r="AG200" s="150" t="s">
        <v>269</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1" x14ac:dyDescent="0.25">
      <c r="A201" s="157"/>
      <c r="B201" s="158"/>
      <c r="C201" s="287" t="s">
        <v>1672</v>
      </c>
      <c r="D201" s="288"/>
      <c r="E201" s="288"/>
      <c r="F201" s="288"/>
      <c r="G201" s="288"/>
      <c r="H201" s="159"/>
      <c r="I201" s="159"/>
      <c r="J201" s="159"/>
      <c r="K201" s="159"/>
      <c r="L201" s="159"/>
      <c r="M201" s="159"/>
      <c r="N201" s="159"/>
      <c r="O201" s="159"/>
      <c r="P201" s="159"/>
      <c r="Q201" s="159"/>
      <c r="R201" s="159"/>
      <c r="S201" s="159"/>
      <c r="T201" s="159"/>
      <c r="U201" s="159"/>
      <c r="V201" s="159"/>
      <c r="W201" s="159"/>
      <c r="X201" s="159"/>
      <c r="Y201" s="150"/>
      <c r="Z201" s="150"/>
      <c r="AA201" s="150"/>
      <c r="AB201" s="150"/>
      <c r="AC201" s="150"/>
      <c r="AD201" s="150"/>
      <c r="AE201" s="150"/>
      <c r="AF201" s="150"/>
      <c r="AG201" s="150" t="s">
        <v>228</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5">
      <c r="A202" s="167">
        <v>93</v>
      </c>
      <c r="B202" s="168" t="s">
        <v>1684</v>
      </c>
      <c r="C202" s="177" t="s">
        <v>1685</v>
      </c>
      <c r="D202" s="169" t="s">
        <v>266</v>
      </c>
      <c r="E202" s="170">
        <v>4</v>
      </c>
      <c r="F202" s="171">
        <f>H202+J202</f>
        <v>0</v>
      </c>
      <c r="G202" s="171">
        <f>ROUND(E202*F202,2)</f>
        <v>0</v>
      </c>
      <c r="H202" s="172"/>
      <c r="I202" s="171">
        <f>ROUND(E202*H202,2)</f>
        <v>0</v>
      </c>
      <c r="J202" s="172"/>
      <c r="K202" s="171">
        <f>ROUND(E202*J202,2)</f>
        <v>0</v>
      </c>
      <c r="L202" s="171">
        <v>15</v>
      </c>
      <c r="M202" s="173">
        <f>G202*(1+L202/100)</f>
        <v>0</v>
      </c>
      <c r="N202" s="159">
        <v>0</v>
      </c>
      <c r="O202" s="159">
        <f>ROUND(E202*N202,2)</f>
        <v>0</v>
      </c>
      <c r="P202" s="159">
        <v>0</v>
      </c>
      <c r="Q202" s="159">
        <f>ROUND(E202*P202,2)</f>
        <v>0</v>
      </c>
      <c r="R202" s="159"/>
      <c r="S202" s="159" t="s">
        <v>267</v>
      </c>
      <c r="T202" s="159" t="s">
        <v>224</v>
      </c>
      <c r="U202" s="159">
        <v>0</v>
      </c>
      <c r="V202" s="159">
        <f>ROUND(E202*U202,2)</f>
        <v>0</v>
      </c>
      <c r="W202" s="159"/>
      <c r="X202" s="159" t="s">
        <v>268</v>
      </c>
      <c r="Y202" s="150"/>
      <c r="Z202" s="150"/>
      <c r="AA202" s="150"/>
      <c r="AB202" s="150"/>
      <c r="AC202" s="150"/>
      <c r="AD202" s="150"/>
      <c r="AE202" s="150"/>
      <c r="AF202" s="150"/>
      <c r="AG202" s="150" t="s">
        <v>269</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1" x14ac:dyDescent="0.25">
      <c r="A203" s="157"/>
      <c r="B203" s="158"/>
      <c r="C203" s="287" t="s">
        <v>1672</v>
      </c>
      <c r="D203" s="288"/>
      <c r="E203" s="288"/>
      <c r="F203" s="288"/>
      <c r="G203" s="288"/>
      <c r="H203" s="159"/>
      <c r="I203" s="159"/>
      <c r="J203" s="159"/>
      <c r="K203" s="159"/>
      <c r="L203" s="159"/>
      <c r="M203" s="159"/>
      <c r="N203" s="159"/>
      <c r="O203" s="159"/>
      <c r="P203" s="159"/>
      <c r="Q203" s="159"/>
      <c r="R203" s="159"/>
      <c r="S203" s="159"/>
      <c r="T203" s="159"/>
      <c r="U203" s="159"/>
      <c r="V203" s="159"/>
      <c r="W203" s="159"/>
      <c r="X203" s="159"/>
      <c r="Y203" s="150"/>
      <c r="Z203" s="150"/>
      <c r="AA203" s="150"/>
      <c r="AB203" s="150"/>
      <c r="AC203" s="150"/>
      <c r="AD203" s="150"/>
      <c r="AE203" s="150"/>
      <c r="AF203" s="150"/>
      <c r="AG203" s="150" t="s">
        <v>228</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5">
      <c r="A204" s="167">
        <v>94</v>
      </c>
      <c r="B204" s="168" t="s">
        <v>1686</v>
      </c>
      <c r="C204" s="177" t="s">
        <v>1687</v>
      </c>
      <c r="D204" s="169" t="s">
        <v>266</v>
      </c>
      <c r="E204" s="170">
        <v>5</v>
      </c>
      <c r="F204" s="171">
        <f>H204+J204</f>
        <v>0</v>
      </c>
      <c r="G204" s="171">
        <f>ROUND(E204*F204,2)</f>
        <v>0</v>
      </c>
      <c r="H204" s="172"/>
      <c r="I204" s="171">
        <f>ROUND(E204*H204,2)</f>
        <v>0</v>
      </c>
      <c r="J204" s="172"/>
      <c r="K204" s="171">
        <f>ROUND(E204*J204,2)</f>
        <v>0</v>
      </c>
      <c r="L204" s="171">
        <v>15</v>
      </c>
      <c r="M204" s="173">
        <f>G204*(1+L204/100)</f>
        <v>0</v>
      </c>
      <c r="N204" s="159">
        <v>0</v>
      </c>
      <c r="O204" s="159">
        <f>ROUND(E204*N204,2)</f>
        <v>0</v>
      </c>
      <c r="P204" s="159">
        <v>0</v>
      </c>
      <c r="Q204" s="159">
        <f>ROUND(E204*P204,2)</f>
        <v>0</v>
      </c>
      <c r="R204" s="159"/>
      <c r="S204" s="159" t="s">
        <v>267</v>
      </c>
      <c r="T204" s="159" t="s">
        <v>224</v>
      </c>
      <c r="U204" s="159">
        <v>0</v>
      </c>
      <c r="V204" s="159">
        <f>ROUND(E204*U204,2)</f>
        <v>0</v>
      </c>
      <c r="W204" s="159"/>
      <c r="X204" s="159" t="s">
        <v>268</v>
      </c>
      <c r="Y204" s="150"/>
      <c r="Z204" s="150"/>
      <c r="AA204" s="150"/>
      <c r="AB204" s="150"/>
      <c r="AC204" s="150"/>
      <c r="AD204" s="150"/>
      <c r="AE204" s="150"/>
      <c r="AF204" s="150"/>
      <c r="AG204" s="150" t="s">
        <v>269</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5">
      <c r="A205" s="157"/>
      <c r="B205" s="158"/>
      <c r="C205" s="287" t="s">
        <v>1672</v>
      </c>
      <c r="D205" s="288"/>
      <c r="E205" s="288"/>
      <c r="F205" s="288"/>
      <c r="G205" s="288"/>
      <c r="H205" s="159"/>
      <c r="I205" s="159"/>
      <c r="J205" s="159"/>
      <c r="K205" s="159"/>
      <c r="L205" s="159"/>
      <c r="M205" s="159"/>
      <c r="N205" s="159"/>
      <c r="O205" s="159"/>
      <c r="P205" s="159"/>
      <c r="Q205" s="159"/>
      <c r="R205" s="159"/>
      <c r="S205" s="159"/>
      <c r="T205" s="159"/>
      <c r="U205" s="159"/>
      <c r="V205" s="159"/>
      <c r="W205" s="159"/>
      <c r="X205" s="159"/>
      <c r="Y205" s="150"/>
      <c r="Z205" s="150"/>
      <c r="AA205" s="150"/>
      <c r="AB205" s="150"/>
      <c r="AC205" s="150"/>
      <c r="AD205" s="150"/>
      <c r="AE205" s="150"/>
      <c r="AF205" s="150"/>
      <c r="AG205" s="150" t="s">
        <v>228</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0.399999999999999" outlineLevel="1" x14ac:dyDescent="0.25">
      <c r="A206" s="167">
        <v>95</v>
      </c>
      <c r="B206" s="168" t="s">
        <v>1688</v>
      </c>
      <c r="C206" s="177" t="s">
        <v>1689</v>
      </c>
      <c r="D206" s="169" t="s">
        <v>266</v>
      </c>
      <c r="E206" s="170">
        <v>17</v>
      </c>
      <c r="F206" s="171">
        <f>H206+J206</f>
        <v>0</v>
      </c>
      <c r="G206" s="171">
        <f>ROUND(E206*F206,2)</f>
        <v>0</v>
      </c>
      <c r="H206" s="172"/>
      <c r="I206" s="171">
        <f>ROUND(E206*H206,2)</f>
        <v>0</v>
      </c>
      <c r="J206" s="172"/>
      <c r="K206" s="171">
        <f>ROUND(E206*J206,2)</f>
        <v>0</v>
      </c>
      <c r="L206" s="171">
        <v>15</v>
      </c>
      <c r="M206" s="173">
        <f>G206*(1+L206/100)</f>
        <v>0</v>
      </c>
      <c r="N206" s="159">
        <v>0</v>
      </c>
      <c r="O206" s="159">
        <f>ROUND(E206*N206,2)</f>
        <v>0</v>
      </c>
      <c r="P206" s="159">
        <v>0</v>
      </c>
      <c r="Q206" s="159">
        <f>ROUND(E206*P206,2)</f>
        <v>0</v>
      </c>
      <c r="R206" s="159"/>
      <c r="S206" s="159" t="s">
        <v>267</v>
      </c>
      <c r="T206" s="159" t="s">
        <v>224</v>
      </c>
      <c r="U206" s="159">
        <v>0</v>
      </c>
      <c r="V206" s="159">
        <f>ROUND(E206*U206,2)</f>
        <v>0</v>
      </c>
      <c r="W206" s="159"/>
      <c r="X206" s="159" t="s">
        <v>268</v>
      </c>
      <c r="Y206" s="150"/>
      <c r="Z206" s="150"/>
      <c r="AA206" s="150"/>
      <c r="AB206" s="150"/>
      <c r="AC206" s="150"/>
      <c r="AD206" s="150"/>
      <c r="AE206" s="150"/>
      <c r="AF206" s="150"/>
      <c r="AG206" s="150" t="s">
        <v>269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57"/>
      <c r="B207" s="158"/>
      <c r="C207" s="287" t="s">
        <v>1672</v>
      </c>
      <c r="D207" s="288"/>
      <c r="E207" s="288"/>
      <c r="F207" s="288"/>
      <c r="G207" s="288"/>
      <c r="H207" s="159"/>
      <c r="I207" s="159"/>
      <c r="J207" s="159"/>
      <c r="K207" s="159"/>
      <c r="L207" s="159"/>
      <c r="M207" s="159"/>
      <c r="N207" s="159"/>
      <c r="O207" s="159"/>
      <c r="P207" s="159"/>
      <c r="Q207" s="159"/>
      <c r="R207" s="159"/>
      <c r="S207" s="159"/>
      <c r="T207" s="159"/>
      <c r="U207" s="159"/>
      <c r="V207" s="159"/>
      <c r="W207" s="159"/>
      <c r="X207" s="159"/>
      <c r="Y207" s="150"/>
      <c r="Z207" s="150"/>
      <c r="AA207" s="150"/>
      <c r="AB207" s="150"/>
      <c r="AC207" s="150"/>
      <c r="AD207" s="150"/>
      <c r="AE207" s="150"/>
      <c r="AF207" s="150"/>
      <c r="AG207" s="150" t="s">
        <v>228</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outlineLevel="1" x14ac:dyDescent="0.25">
      <c r="A208" s="167">
        <v>96</v>
      </c>
      <c r="B208" s="168" t="s">
        <v>1690</v>
      </c>
      <c r="C208" s="177" t="s">
        <v>1691</v>
      </c>
      <c r="D208" s="169" t="s">
        <v>266</v>
      </c>
      <c r="E208" s="170">
        <v>5</v>
      </c>
      <c r="F208" s="171">
        <f>H208+J208</f>
        <v>0</v>
      </c>
      <c r="G208" s="171">
        <f>ROUND(E208*F208,2)</f>
        <v>0</v>
      </c>
      <c r="H208" s="172"/>
      <c r="I208" s="171">
        <f>ROUND(E208*H208,2)</f>
        <v>0</v>
      </c>
      <c r="J208" s="172"/>
      <c r="K208" s="171">
        <f>ROUND(E208*J208,2)</f>
        <v>0</v>
      </c>
      <c r="L208" s="171">
        <v>15</v>
      </c>
      <c r="M208" s="173">
        <f>G208*(1+L208/100)</f>
        <v>0</v>
      </c>
      <c r="N208" s="159">
        <v>0</v>
      </c>
      <c r="O208" s="159">
        <f>ROUND(E208*N208,2)</f>
        <v>0</v>
      </c>
      <c r="P208" s="159">
        <v>0</v>
      </c>
      <c r="Q208" s="159">
        <f>ROUND(E208*P208,2)</f>
        <v>0</v>
      </c>
      <c r="R208" s="159"/>
      <c r="S208" s="159" t="s">
        <v>267</v>
      </c>
      <c r="T208" s="159" t="s">
        <v>224</v>
      </c>
      <c r="U208" s="159">
        <v>0</v>
      </c>
      <c r="V208" s="159">
        <f>ROUND(E208*U208,2)</f>
        <v>0</v>
      </c>
      <c r="W208" s="159"/>
      <c r="X208" s="159" t="s">
        <v>268</v>
      </c>
      <c r="Y208" s="150"/>
      <c r="Z208" s="150"/>
      <c r="AA208" s="150"/>
      <c r="AB208" s="150"/>
      <c r="AC208" s="150"/>
      <c r="AD208" s="150"/>
      <c r="AE208" s="150"/>
      <c r="AF208" s="150"/>
      <c r="AG208" s="150" t="s">
        <v>269</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57"/>
      <c r="B209" s="158"/>
      <c r="C209" s="287" t="s">
        <v>1672</v>
      </c>
      <c r="D209" s="288"/>
      <c r="E209" s="288"/>
      <c r="F209" s="288"/>
      <c r="G209" s="288"/>
      <c r="H209" s="159"/>
      <c r="I209" s="159"/>
      <c r="J209" s="159"/>
      <c r="K209" s="159"/>
      <c r="L209" s="159"/>
      <c r="M209" s="159"/>
      <c r="N209" s="159"/>
      <c r="O209" s="159"/>
      <c r="P209" s="159"/>
      <c r="Q209" s="159"/>
      <c r="R209" s="159"/>
      <c r="S209" s="159"/>
      <c r="T209" s="159"/>
      <c r="U209" s="159"/>
      <c r="V209" s="159"/>
      <c r="W209" s="159"/>
      <c r="X209" s="159"/>
      <c r="Y209" s="150"/>
      <c r="Z209" s="150"/>
      <c r="AA209" s="150"/>
      <c r="AB209" s="150"/>
      <c r="AC209" s="150"/>
      <c r="AD209" s="150"/>
      <c r="AE209" s="150"/>
      <c r="AF209" s="150"/>
      <c r="AG209" s="150" t="s">
        <v>228</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5">
      <c r="A210" s="167">
        <v>97</v>
      </c>
      <c r="B210" s="168" t="s">
        <v>1692</v>
      </c>
      <c r="C210" s="177" t="s">
        <v>1693</v>
      </c>
      <c r="D210" s="169" t="s">
        <v>266</v>
      </c>
      <c r="E210" s="170">
        <v>4</v>
      </c>
      <c r="F210" s="171">
        <f>H210+J210</f>
        <v>0</v>
      </c>
      <c r="G210" s="171">
        <f>ROUND(E210*F210,2)</f>
        <v>0</v>
      </c>
      <c r="H210" s="172"/>
      <c r="I210" s="171">
        <f>ROUND(E210*H210,2)</f>
        <v>0</v>
      </c>
      <c r="J210" s="172"/>
      <c r="K210" s="171">
        <f>ROUND(E210*J210,2)</f>
        <v>0</v>
      </c>
      <c r="L210" s="171">
        <v>15</v>
      </c>
      <c r="M210" s="173">
        <f>G210*(1+L210/100)</f>
        <v>0</v>
      </c>
      <c r="N210" s="159">
        <v>0</v>
      </c>
      <c r="O210" s="159">
        <f>ROUND(E210*N210,2)</f>
        <v>0</v>
      </c>
      <c r="P210" s="159">
        <v>0</v>
      </c>
      <c r="Q210" s="159">
        <f>ROUND(E210*P210,2)</f>
        <v>0</v>
      </c>
      <c r="R210" s="159"/>
      <c r="S210" s="159" t="s">
        <v>267</v>
      </c>
      <c r="T210" s="159" t="s">
        <v>224</v>
      </c>
      <c r="U210" s="159">
        <v>0</v>
      </c>
      <c r="V210" s="159">
        <f>ROUND(E210*U210,2)</f>
        <v>0</v>
      </c>
      <c r="W210" s="159"/>
      <c r="X210" s="159" t="s">
        <v>268</v>
      </c>
      <c r="Y210" s="150"/>
      <c r="Z210" s="150"/>
      <c r="AA210" s="150"/>
      <c r="AB210" s="150"/>
      <c r="AC210" s="150"/>
      <c r="AD210" s="150"/>
      <c r="AE210" s="150"/>
      <c r="AF210" s="150"/>
      <c r="AG210" s="150" t="s">
        <v>269</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1" x14ac:dyDescent="0.25">
      <c r="A211" s="157"/>
      <c r="B211" s="158"/>
      <c r="C211" s="287" t="s">
        <v>1672</v>
      </c>
      <c r="D211" s="288"/>
      <c r="E211" s="288"/>
      <c r="F211" s="288"/>
      <c r="G211" s="288"/>
      <c r="H211" s="159"/>
      <c r="I211" s="159"/>
      <c r="J211" s="159"/>
      <c r="K211" s="159"/>
      <c r="L211" s="159"/>
      <c r="M211" s="159"/>
      <c r="N211" s="159"/>
      <c r="O211" s="159"/>
      <c r="P211" s="159"/>
      <c r="Q211" s="159"/>
      <c r="R211" s="159"/>
      <c r="S211" s="159"/>
      <c r="T211" s="159"/>
      <c r="U211" s="159"/>
      <c r="V211" s="159"/>
      <c r="W211" s="159"/>
      <c r="X211" s="159"/>
      <c r="Y211" s="150"/>
      <c r="Z211" s="150"/>
      <c r="AA211" s="150"/>
      <c r="AB211" s="150"/>
      <c r="AC211" s="150"/>
      <c r="AD211" s="150"/>
      <c r="AE211" s="150"/>
      <c r="AF211" s="150"/>
      <c r="AG211" s="150" t="s">
        <v>228</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1" x14ac:dyDescent="0.25">
      <c r="A212" s="167">
        <v>98</v>
      </c>
      <c r="B212" s="168" t="s">
        <v>1694</v>
      </c>
      <c r="C212" s="177" t="s">
        <v>1695</v>
      </c>
      <c r="D212" s="169" t="s">
        <v>266</v>
      </c>
      <c r="E212" s="170">
        <v>4</v>
      </c>
      <c r="F212" s="171">
        <f>H212+J212</f>
        <v>0</v>
      </c>
      <c r="G212" s="171">
        <f>ROUND(E212*F212,2)</f>
        <v>0</v>
      </c>
      <c r="H212" s="172"/>
      <c r="I212" s="171">
        <f>ROUND(E212*H212,2)</f>
        <v>0</v>
      </c>
      <c r="J212" s="172"/>
      <c r="K212" s="171">
        <f>ROUND(E212*J212,2)</f>
        <v>0</v>
      </c>
      <c r="L212" s="171">
        <v>15</v>
      </c>
      <c r="M212" s="173">
        <f>G212*(1+L212/100)</f>
        <v>0</v>
      </c>
      <c r="N212" s="159">
        <v>0</v>
      </c>
      <c r="O212" s="159">
        <f>ROUND(E212*N212,2)</f>
        <v>0</v>
      </c>
      <c r="P212" s="159">
        <v>0</v>
      </c>
      <c r="Q212" s="159">
        <f>ROUND(E212*P212,2)</f>
        <v>0</v>
      </c>
      <c r="R212" s="159"/>
      <c r="S212" s="159" t="s">
        <v>267</v>
      </c>
      <c r="T212" s="159" t="s">
        <v>224</v>
      </c>
      <c r="U212" s="159">
        <v>0</v>
      </c>
      <c r="V212" s="159">
        <f>ROUND(E212*U212,2)</f>
        <v>0</v>
      </c>
      <c r="W212" s="159"/>
      <c r="X212" s="159" t="s">
        <v>268</v>
      </c>
      <c r="Y212" s="150"/>
      <c r="Z212" s="150"/>
      <c r="AA212" s="150"/>
      <c r="AB212" s="150"/>
      <c r="AC212" s="150"/>
      <c r="AD212" s="150"/>
      <c r="AE212" s="150"/>
      <c r="AF212" s="150"/>
      <c r="AG212" s="150" t="s">
        <v>269</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5">
      <c r="A213" s="157"/>
      <c r="B213" s="158"/>
      <c r="C213" s="287" t="s">
        <v>1672</v>
      </c>
      <c r="D213" s="288"/>
      <c r="E213" s="288"/>
      <c r="F213" s="288"/>
      <c r="G213" s="288"/>
      <c r="H213" s="159"/>
      <c r="I213" s="159"/>
      <c r="J213" s="159"/>
      <c r="K213" s="159"/>
      <c r="L213" s="159"/>
      <c r="M213" s="159"/>
      <c r="N213" s="159"/>
      <c r="O213" s="159"/>
      <c r="P213" s="159"/>
      <c r="Q213" s="159"/>
      <c r="R213" s="159"/>
      <c r="S213" s="159"/>
      <c r="T213" s="159"/>
      <c r="U213" s="159"/>
      <c r="V213" s="159"/>
      <c r="W213" s="159"/>
      <c r="X213" s="159"/>
      <c r="Y213" s="150"/>
      <c r="Z213" s="150"/>
      <c r="AA213" s="150"/>
      <c r="AB213" s="150"/>
      <c r="AC213" s="150"/>
      <c r="AD213" s="150"/>
      <c r="AE213" s="150"/>
      <c r="AF213" s="150"/>
      <c r="AG213" s="150" t="s">
        <v>228</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5">
      <c r="A214" s="167">
        <v>99</v>
      </c>
      <c r="B214" s="168" t="s">
        <v>1696</v>
      </c>
      <c r="C214" s="177" t="s">
        <v>1697</v>
      </c>
      <c r="D214" s="169" t="s">
        <v>1698</v>
      </c>
      <c r="E214" s="170">
        <v>40</v>
      </c>
      <c r="F214" s="171">
        <f>H214+J214</f>
        <v>0</v>
      </c>
      <c r="G214" s="171">
        <f>ROUND(E214*F214,2)</f>
        <v>0</v>
      </c>
      <c r="H214" s="172"/>
      <c r="I214" s="171">
        <f>ROUND(E214*H214,2)</f>
        <v>0</v>
      </c>
      <c r="J214" s="172"/>
      <c r="K214" s="171">
        <f>ROUND(E214*J214,2)</f>
        <v>0</v>
      </c>
      <c r="L214" s="171">
        <v>15</v>
      </c>
      <c r="M214" s="173">
        <f>G214*(1+L214/100)</f>
        <v>0</v>
      </c>
      <c r="N214" s="159">
        <v>0</v>
      </c>
      <c r="O214" s="159">
        <f>ROUND(E214*N214,2)</f>
        <v>0</v>
      </c>
      <c r="P214" s="159">
        <v>0</v>
      </c>
      <c r="Q214" s="159">
        <f>ROUND(E214*P214,2)</f>
        <v>0</v>
      </c>
      <c r="R214" s="159"/>
      <c r="S214" s="159" t="s">
        <v>267</v>
      </c>
      <c r="T214" s="159" t="s">
        <v>224</v>
      </c>
      <c r="U214" s="159">
        <v>0</v>
      </c>
      <c r="V214" s="159">
        <f>ROUND(E214*U214,2)</f>
        <v>0</v>
      </c>
      <c r="W214" s="159"/>
      <c r="X214" s="159" t="s">
        <v>268</v>
      </c>
      <c r="Y214" s="150"/>
      <c r="Z214" s="150"/>
      <c r="AA214" s="150"/>
      <c r="AB214" s="150"/>
      <c r="AC214" s="150"/>
      <c r="AD214" s="150"/>
      <c r="AE214" s="150"/>
      <c r="AF214" s="150"/>
      <c r="AG214" s="150" t="s">
        <v>269</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1" x14ac:dyDescent="0.25">
      <c r="A215" s="157"/>
      <c r="B215" s="158"/>
      <c r="C215" s="287" t="s">
        <v>1699</v>
      </c>
      <c r="D215" s="288"/>
      <c r="E215" s="288"/>
      <c r="F215" s="288"/>
      <c r="G215" s="288"/>
      <c r="H215" s="159"/>
      <c r="I215" s="159"/>
      <c r="J215" s="159"/>
      <c r="K215" s="159"/>
      <c r="L215" s="159"/>
      <c r="M215" s="159"/>
      <c r="N215" s="159"/>
      <c r="O215" s="159"/>
      <c r="P215" s="159"/>
      <c r="Q215" s="159"/>
      <c r="R215" s="159"/>
      <c r="S215" s="159"/>
      <c r="T215" s="159"/>
      <c r="U215" s="159"/>
      <c r="V215" s="159"/>
      <c r="W215" s="159"/>
      <c r="X215" s="159"/>
      <c r="Y215" s="150"/>
      <c r="Z215" s="150"/>
      <c r="AA215" s="150"/>
      <c r="AB215" s="150"/>
      <c r="AC215" s="150"/>
      <c r="AD215" s="150"/>
      <c r="AE215" s="150"/>
      <c r="AF215" s="150"/>
      <c r="AG215" s="150" t="s">
        <v>228</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1" x14ac:dyDescent="0.25">
      <c r="A216" s="167">
        <v>100</v>
      </c>
      <c r="B216" s="168" t="s">
        <v>1700</v>
      </c>
      <c r="C216" s="177" t="s">
        <v>100</v>
      </c>
      <c r="D216" s="169" t="s">
        <v>1698</v>
      </c>
      <c r="E216" s="170">
        <v>100</v>
      </c>
      <c r="F216" s="171">
        <f>H216+J216</f>
        <v>0</v>
      </c>
      <c r="G216" s="171">
        <f>ROUND(E216*F216,2)</f>
        <v>0</v>
      </c>
      <c r="H216" s="172"/>
      <c r="I216" s="171">
        <f>ROUND(E216*H216,2)</f>
        <v>0</v>
      </c>
      <c r="J216" s="172"/>
      <c r="K216" s="171">
        <f>ROUND(E216*J216,2)</f>
        <v>0</v>
      </c>
      <c r="L216" s="171">
        <v>15</v>
      </c>
      <c r="M216" s="173">
        <f>G216*(1+L216/100)</f>
        <v>0</v>
      </c>
      <c r="N216" s="159">
        <v>0</v>
      </c>
      <c r="O216" s="159">
        <f>ROUND(E216*N216,2)</f>
        <v>0</v>
      </c>
      <c r="P216" s="159">
        <v>0</v>
      </c>
      <c r="Q216" s="159">
        <f>ROUND(E216*P216,2)</f>
        <v>0</v>
      </c>
      <c r="R216" s="159"/>
      <c r="S216" s="159" t="s">
        <v>267</v>
      </c>
      <c r="T216" s="159" t="s">
        <v>224</v>
      </c>
      <c r="U216" s="159">
        <v>0</v>
      </c>
      <c r="V216" s="159">
        <f>ROUND(E216*U216,2)</f>
        <v>0</v>
      </c>
      <c r="W216" s="159"/>
      <c r="X216" s="159" t="s">
        <v>268</v>
      </c>
      <c r="Y216" s="150"/>
      <c r="Z216" s="150"/>
      <c r="AA216" s="150"/>
      <c r="AB216" s="150"/>
      <c r="AC216" s="150"/>
      <c r="AD216" s="150"/>
      <c r="AE216" s="150"/>
      <c r="AF216" s="150"/>
      <c r="AG216" s="150" t="s">
        <v>269</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1" x14ac:dyDescent="0.25">
      <c r="A217" s="157"/>
      <c r="B217" s="158"/>
      <c r="C217" s="287" t="s">
        <v>1699</v>
      </c>
      <c r="D217" s="288"/>
      <c r="E217" s="288"/>
      <c r="F217" s="288"/>
      <c r="G217" s="288"/>
      <c r="H217" s="159"/>
      <c r="I217" s="159"/>
      <c r="J217" s="159"/>
      <c r="K217" s="159"/>
      <c r="L217" s="159"/>
      <c r="M217" s="159"/>
      <c r="N217" s="159"/>
      <c r="O217" s="159"/>
      <c r="P217" s="159"/>
      <c r="Q217" s="159"/>
      <c r="R217" s="159"/>
      <c r="S217" s="159"/>
      <c r="T217" s="159"/>
      <c r="U217" s="159"/>
      <c r="V217" s="159"/>
      <c r="W217" s="159"/>
      <c r="X217" s="159"/>
      <c r="Y217" s="150"/>
      <c r="Z217" s="150"/>
      <c r="AA217" s="150"/>
      <c r="AB217" s="150"/>
      <c r="AC217" s="150"/>
      <c r="AD217" s="150"/>
      <c r="AE217" s="150"/>
      <c r="AF217" s="150"/>
      <c r="AG217" s="150" t="s">
        <v>228</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1" x14ac:dyDescent="0.25">
      <c r="A218" s="167">
        <v>101</v>
      </c>
      <c r="B218" s="168" t="s">
        <v>1701</v>
      </c>
      <c r="C218" s="177" t="s">
        <v>1702</v>
      </c>
      <c r="D218" s="169" t="s">
        <v>1698</v>
      </c>
      <c r="E218" s="170">
        <v>22</v>
      </c>
      <c r="F218" s="171">
        <f>H218+J218</f>
        <v>0</v>
      </c>
      <c r="G218" s="171">
        <f>ROUND(E218*F218,2)</f>
        <v>0</v>
      </c>
      <c r="H218" s="172"/>
      <c r="I218" s="171">
        <f>ROUND(E218*H218,2)</f>
        <v>0</v>
      </c>
      <c r="J218" s="172"/>
      <c r="K218" s="171">
        <f>ROUND(E218*J218,2)</f>
        <v>0</v>
      </c>
      <c r="L218" s="171">
        <v>15</v>
      </c>
      <c r="M218" s="173">
        <f>G218*(1+L218/100)</f>
        <v>0</v>
      </c>
      <c r="N218" s="159">
        <v>0</v>
      </c>
      <c r="O218" s="159">
        <f>ROUND(E218*N218,2)</f>
        <v>0</v>
      </c>
      <c r="P218" s="159">
        <v>0</v>
      </c>
      <c r="Q218" s="159">
        <f>ROUND(E218*P218,2)</f>
        <v>0</v>
      </c>
      <c r="R218" s="159"/>
      <c r="S218" s="159" t="s">
        <v>267</v>
      </c>
      <c r="T218" s="159" t="s">
        <v>224</v>
      </c>
      <c r="U218" s="159">
        <v>0</v>
      </c>
      <c r="V218" s="159">
        <f>ROUND(E218*U218,2)</f>
        <v>0</v>
      </c>
      <c r="W218" s="159"/>
      <c r="X218" s="159" t="s">
        <v>268</v>
      </c>
      <c r="Y218" s="150"/>
      <c r="Z218" s="150"/>
      <c r="AA218" s="150"/>
      <c r="AB218" s="150"/>
      <c r="AC218" s="150"/>
      <c r="AD218" s="150"/>
      <c r="AE218" s="150"/>
      <c r="AF218" s="150"/>
      <c r="AG218" s="150" t="s">
        <v>269</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1" x14ac:dyDescent="0.25">
      <c r="A219" s="157"/>
      <c r="B219" s="158"/>
      <c r="C219" s="287" t="s">
        <v>1699</v>
      </c>
      <c r="D219" s="288"/>
      <c r="E219" s="288"/>
      <c r="F219" s="288"/>
      <c r="G219" s="288"/>
      <c r="H219" s="159"/>
      <c r="I219" s="159"/>
      <c r="J219" s="159"/>
      <c r="K219" s="159"/>
      <c r="L219" s="159"/>
      <c r="M219" s="159"/>
      <c r="N219" s="159"/>
      <c r="O219" s="159"/>
      <c r="P219" s="159"/>
      <c r="Q219" s="159"/>
      <c r="R219" s="159"/>
      <c r="S219" s="159"/>
      <c r="T219" s="159"/>
      <c r="U219" s="159"/>
      <c r="V219" s="159"/>
      <c r="W219" s="159"/>
      <c r="X219" s="159"/>
      <c r="Y219" s="150"/>
      <c r="Z219" s="150"/>
      <c r="AA219" s="150"/>
      <c r="AB219" s="150"/>
      <c r="AC219" s="150"/>
      <c r="AD219" s="150"/>
      <c r="AE219" s="150"/>
      <c r="AF219" s="150"/>
      <c r="AG219" s="150" t="s">
        <v>228</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1" x14ac:dyDescent="0.25">
      <c r="A220" s="167">
        <v>102</v>
      </c>
      <c r="B220" s="168" t="s">
        <v>1703</v>
      </c>
      <c r="C220" s="177" t="s">
        <v>1704</v>
      </c>
      <c r="D220" s="169" t="s">
        <v>1698</v>
      </c>
      <c r="E220" s="170">
        <v>36</v>
      </c>
      <c r="F220" s="171">
        <f>H220+J220</f>
        <v>0</v>
      </c>
      <c r="G220" s="171">
        <f>ROUND(E220*F220,2)</f>
        <v>0</v>
      </c>
      <c r="H220" s="172"/>
      <c r="I220" s="171">
        <f>ROUND(E220*H220,2)</f>
        <v>0</v>
      </c>
      <c r="J220" s="172"/>
      <c r="K220" s="171">
        <f>ROUND(E220*J220,2)</f>
        <v>0</v>
      </c>
      <c r="L220" s="171">
        <v>15</v>
      </c>
      <c r="M220" s="173">
        <f>G220*(1+L220/100)</f>
        <v>0</v>
      </c>
      <c r="N220" s="159">
        <v>0</v>
      </c>
      <c r="O220" s="159">
        <f>ROUND(E220*N220,2)</f>
        <v>0</v>
      </c>
      <c r="P220" s="159">
        <v>0</v>
      </c>
      <c r="Q220" s="159">
        <f>ROUND(E220*P220,2)</f>
        <v>0</v>
      </c>
      <c r="R220" s="159"/>
      <c r="S220" s="159" t="s">
        <v>267</v>
      </c>
      <c r="T220" s="159" t="s">
        <v>224</v>
      </c>
      <c r="U220" s="159">
        <v>0</v>
      </c>
      <c r="V220" s="159">
        <f>ROUND(E220*U220,2)</f>
        <v>0</v>
      </c>
      <c r="W220" s="159"/>
      <c r="X220" s="159" t="s">
        <v>268</v>
      </c>
      <c r="Y220" s="150"/>
      <c r="Z220" s="150"/>
      <c r="AA220" s="150"/>
      <c r="AB220" s="150"/>
      <c r="AC220" s="150"/>
      <c r="AD220" s="150"/>
      <c r="AE220" s="150"/>
      <c r="AF220" s="150"/>
      <c r="AG220" s="150" t="s">
        <v>269</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1" x14ac:dyDescent="0.25">
      <c r="A221" s="157"/>
      <c r="B221" s="158"/>
      <c r="C221" s="287" t="s">
        <v>1699</v>
      </c>
      <c r="D221" s="288"/>
      <c r="E221" s="288"/>
      <c r="F221" s="288"/>
      <c r="G221" s="288"/>
      <c r="H221" s="159"/>
      <c r="I221" s="159"/>
      <c r="J221" s="159"/>
      <c r="K221" s="159"/>
      <c r="L221" s="159"/>
      <c r="M221" s="159"/>
      <c r="N221" s="159"/>
      <c r="O221" s="159"/>
      <c r="P221" s="159"/>
      <c r="Q221" s="159"/>
      <c r="R221" s="159"/>
      <c r="S221" s="159"/>
      <c r="T221" s="159"/>
      <c r="U221" s="159"/>
      <c r="V221" s="159"/>
      <c r="W221" s="159"/>
      <c r="X221" s="159"/>
      <c r="Y221" s="150"/>
      <c r="Z221" s="150"/>
      <c r="AA221" s="150"/>
      <c r="AB221" s="150"/>
      <c r="AC221" s="150"/>
      <c r="AD221" s="150"/>
      <c r="AE221" s="150"/>
      <c r="AF221" s="150"/>
      <c r="AG221" s="150" t="s">
        <v>228</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5">
      <c r="A222" s="167">
        <v>103</v>
      </c>
      <c r="B222" s="168" t="s">
        <v>1524</v>
      </c>
      <c r="C222" s="177" t="s">
        <v>1705</v>
      </c>
      <c r="D222" s="169" t="s">
        <v>1002</v>
      </c>
      <c r="E222" s="170">
        <v>1</v>
      </c>
      <c r="F222" s="171">
        <f>H222+J222</f>
        <v>0</v>
      </c>
      <c r="G222" s="171">
        <f>ROUND(E222*F222,2)</f>
        <v>0</v>
      </c>
      <c r="H222" s="172"/>
      <c r="I222" s="171">
        <f>ROUND(E222*H222,2)</f>
        <v>0</v>
      </c>
      <c r="J222" s="172"/>
      <c r="K222" s="171">
        <f>ROUND(E222*J222,2)</f>
        <v>0</v>
      </c>
      <c r="L222" s="171">
        <v>15</v>
      </c>
      <c r="M222" s="173">
        <f>G222*(1+L222/100)</f>
        <v>0</v>
      </c>
      <c r="N222" s="159">
        <v>0</v>
      </c>
      <c r="O222" s="159">
        <f>ROUND(E222*N222,2)</f>
        <v>0</v>
      </c>
      <c r="P222" s="159">
        <v>0</v>
      </c>
      <c r="Q222" s="159">
        <f>ROUND(E222*P222,2)</f>
        <v>0</v>
      </c>
      <c r="R222" s="159"/>
      <c r="S222" s="159" t="s">
        <v>267</v>
      </c>
      <c r="T222" s="159" t="s">
        <v>224</v>
      </c>
      <c r="U222" s="159">
        <v>0</v>
      </c>
      <c r="V222" s="159">
        <f>ROUND(E222*U222,2)</f>
        <v>0</v>
      </c>
      <c r="W222" s="159"/>
      <c r="X222" s="159" t="s">
        <v>1529</v>
      </c>
      <c r="Y222" s="150"/>
      <c r="Z222" s="150"/>
      <c r="AA222" s="150"/>
      <c r="AB222" s="150"/>
      <c r="AC222" s="150"/>
      <c r="AD222" s="150"/>
      <c r="AE222" s="150"/>
      <c r="AF222" s="150"/>
      <c r="AG222" s="150" t="s">
        <v>1608</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1" x14ac:dyDescent="0.25">
      <c r="A223" s="157"/>
      <c r="B223" s="158"/>
      <c r="C223" s="287" t="s">
        <v>1706</v>
      </c>
      <c r="D223" s="288"/>
      <c r="E223" s="288"/>
      <c r="F223" s="288"/>
      <c r="G223" s="288"/>
      <c r="H223" s="159"/>
      <c r="I223" s="159"/>
      <c r="J223" s="159"/>
      <c r="K223" s="159"/>
      <c r="L223" s="159"/>
      <c r="M223" s="159"/>
      <c r="N223" s="159"/>
      <c r="O223" s="159"/>
      <c r="P223" s="159"/>
      <c r="Q223" s="159"/>
      <c r="R223" s="159"/>
      <c r="S223" s="159"/>
      <c r="T223" s="159"/>
      <c r="U223" s="159"/>
      <c r="V223" s="159"/>
      <c r="W223" s="159"/>
      <c r="X223" s="159"/>
      <c r="Y223" s="150"/>
      <c r="Z223" s="150"/>
      <c r="AA223" s="150"/>
      <c r="AB223" s="150"/>
      <c r="AC223" s="150"/>
      <c r="AD223" s="150"/>
      <c r="AE223" s="150"/>
      <c r="AF223" s="150"/>
      <c r="AG223" s="150" t="s">
        <v>228</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1" x14ac:dyDescent="0.25">
      <c r="A224" s="167">
        <v>104</v>
      </c>
      <c r="B224" s="168" t="s">
        <v>1524</v>
      </c>
      <c r="C224" s="177" t="s">
        <v>1707</v>
      </c>
      <c r="D224" s="169" t="s">
        <v>1708</v>
      </c>
      <c r="E224" s="170">
        <v>45</v>
      </c>
      <c r="F224" s="171">
        <f>H224+J224</f>
        <v>0</v>
      </c>
      <c r="G224" s="171">
        <f>ROUND(E224*F224,2)</f>
        <v>0</v>
      </c>
      <c r="H224" s="172"/>
      <c r="I224" s="171">
        <f>ROUND(E224*H224,2)</f>
        <v>0</v>
      </c>
      <c r="J224" s="172"/>
      <c r="K224" s="171">
        <f>ROUND(E224*J224,2)</f>
        <v>0</v>
      </c>
      <c r="L224" s="171">
        <v>15</v>
      </c>
      <c r="M224" s="173">
        <f>G224*(1+L224/100)</f>
        <v>0</v>
      </c>
      <c r="N224" s="159">
        <v>0</v>
      </c>
      <c r="O224" s="159">
        <f>ROUND(E224*N224,2)</f>
        <v>0</v>
      </c>
      <c r="P224" s="159">
        <v>0</v>
      </c>
      <c r="Q224" s="159">
        <f>ROUND(E224*P224,2)</f>
        <v>0</v>
      </c>
      <c r="R224" s="159"/>
      <c r="S224" s="159" t="s">
        <v>267</v>
      </c>
      <c r="T224" s="159" t="s">
        <v>224</v>
      </c>
      <c r="U224" s="159">
        <v>0</v>
      </c>
      <c r="V224" s="159">
        <f>ROUND(E224*U224,2)</f>
        <v>0</v>
      </c>
      <c r="W224" s="159"/>
      <c r="X224" s="159" t="s">
        <v>1529</v>
      </c>
      <c r="Y224" s="150"/>
      <c r="Z224" s="150"/>
      <c r="AA224" s="150"/>
      <c r="AB224" s="150"/>
      <c r="AC224" s="150"/>
      <c r="AD224" s="150"/>
      <c r="AE224" s="150"/>
      <c r="AF224" s="150"/>
      <c r="AG224" s="150" t="s">
        <v>1608</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1" x14ac:dyDescent="0.25">
      <c r="A225" s="157"/>
      <c r="B225" s="158"/>
      <c r="C225" s="287" t="s">
        <v>1672</v>
      </c>
      <c r="D225" s="288"/>
      <c r="E225" s="288"/>
      <c r="F225" s="288"/>
      <c r="G225" s="288"/>
      <c r="H225" s="159"/>
      <c r="I225" s="159"/>
      <c r="J225" s="159"/>
      <c r="K225" s="159"/>
      <c r="L225" s="159"/>
      <c r="M225" s="159"/>
      <c r="N225" s="159"/>
      <c r="O225" s="159"/>
      <c r="P225" s="159"/>
      <c r="Q225" s="159"/>
      <c r="R225" s="159"/>
      <c r="S225" s="159"/>
      <c r="T225" s="159"/>
      <c r="U225" s="159"/>
      <c r="V225" s="159"/>
      <c r="W225" s="159"/>
      <c r="X225" s="159"/>
      <c r="Y225" s="150"/>
      <c r="Z225" s="150"/>
      <c r="AA225" s="150"/>
      <c r="AB225" s="150"/>
      <c r="AC225" s="150"/>
      <c r="AD225" s="150"/>
      <c r="AE225" s="150"/>
      <c r="AF225" s="150"/>
      <c r="AG225" s="150" t="s">
        <v>228</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5">
      <c r="A226" s="167">
        <v>105</v>
      </c>
      <c r="B226" s="168" t="s">
        <v>1709</v>
      </c>
      <c r="C226" s="177" t="s">
        <v>1710</v>
      </c>
      <c r="D226" s="169" t="s">
        <v>1708</v>
      </c>
      <c r="E226" s="170">
        <v>21</v>
      </c>
      <c r="F226" s="171">
        <f>H226+J226</f>
        <v>0</v>
      </c>
      <c r="G226" s="171">
        <f>ROUND(E226*F226,2)</f>
        <v>0</v>
      </c>
      <c r="H226" s="172"/>
      <c r="I226" s="171">
        <f>ROUND(E226*H226,2)</f>
        <v>0</v>
      </c>
      <c r="J226" s="172"/>
      <c r="K226" s="171">
        <f>ROUND(E226*J226,2)</f>
        <v>0</v>
      </c>
      <c r="L226" s="171">
        <v>15</v>
      </c>
      <c r="M226" s="173">
        <f>G226*(1+L226/100)</f>
        <v>0</v>
      </c>
      <c r="N226" s="159">
        <v>0</v>
      </c>
      <c r="O226" s="159">
        <f>ROUND(E226*N226,2)</f>
        <v>0</v>
      </c>
      <c r="P226" s="159">
        <v>0</v>
      </c>
      <c r="Q226" s="159">
        <f>ROUND(E226*P226,2)</f>
        <v>0</v>
      </c>
      <c r="R226" s="159"/>
      <c r="S226" s="159" t="s">
        <v>267</v>
      </c>
      <c r="T226" s="159" t="s">
        <v>224</v>
      </c>
      <c r="U226" s="159">
        <v>0</v>
      </c>
      <c r="V226" s="159">
        <f>ROUND(E226*U226,2)</f>
        <v>0</v>
      </c>
      <c r="W226" s="159"/>
      <c r="X226" s="159" t="s">
        <v>344</v>
      </c>
      <c r="Y226" s="150"/>
      <c r="Z226" s="150"/>
      <c r="AA226" s="150"/>
      <c r="AB226" s="150"/>
      <c r="AC226" s="150"/>
      <c r="AD226" s="150"/>
      <c r="AE226" s="150"/>
      <c r="AF226" s="150"/>
      <c r="AG226" s="150" t="s">
        <v>1373</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1" x14ac:dyDescent="0.25">
      <c r="A227" s="157"/>
      <c r="B227" s="158"/>
      <c r="C227" s="287" t="s">
        <v>1672</v>
      </c>
      <c r="D227" s="288"/>
      <c r="E227" s="288"/>
      <c r="F227" s="288"/>
      <c r="G227" s="288"/>
      <c r="H227" s="159"/>
      <c r="I227" s="159"/>
      <c r="J227" s="159"/>
      <c r="K227" s="159"/>
      <c r="L227" s="159"/>
      <c r="M227" s="159"/>
      <c r="N227" s="159"/>
      <c r="O227" s="159"/>
      <c r="P227" s="159"/>
      <c r="Q227" s="159"/>
      <c r="R227" s="159"/>
      <c r="S227" s="159"/>
      <c r="T227" s="159"/>
      <c r="U227" s="159"/>
      <c r="V227" s="159"/>
      <c r="W227" s="159"/>
      <c r="X227" s="159"/>
      <c r="Y227" s="150"/>
      <c r="Z227" s="150"/>
      <c r="AA227" s="150"/>
      <c r="AB227" s="150"/>
      <c r="AC227" s="150"/>
      <c r="AD227" s="150"/>
      <c r="AE227" s="150"/>
      <c r="AF227" s="150"/>
      <c r="AG227" s="150" t="s">
        <v>228</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1" x14ac:dyDescent="0.25">
      <c r="A228" s="167">
        <v>106</v>
      </c>
      <c r="B228" s="168" t="s">
        <v>1711</v>
      </c>
      <c r="C228" s="177" t="s">
        <v>1712</v>
      </c>
      <c r="D228" s="169" t="s">
        <v>288</v>
      </c>
      <c r="E228" s="170">
        <v>75</v>
      </c>
      <c r="F228" s="171">
        <f>H228+J228</f>
        <v>0</v>
      </c>
      <c r="G228" s="171">
        <f>ROUND(E228*F228,2)</f>
        <v>0</v>
      </c>
      <c r="H228" s="172"/>
      <c r="I228" s="171">
        <f>ROUND(E228*H228,2)</f>
        <v>0</v>
      </c>
      <c r="J228" s="172"/>
      <c r="K228" s="171">
        <f>ROUND(E228*J228,2)</f>
        <v>0</v>
      </c>
      <c r="L228" s="171">
        <v>15</v>
      </c>
      <c r="M228" s="173">
        <f>G228*(1+L228/100)</f>
        <v>0</v>
      </c>
      <c r="N228" s="159">
        <v>0</v>
      </c>
      <c r="O228" s="159">
        <f>ROUND(E228*N228,2)</f>
        <v>0</v>
      </c>
      <c r="P228" s="159">
        <v>0</v>
      </c>
      <c r="Q228" s="159">
        <f>ROUND(E228*P228,2)</f>
        <v>0</v>
      </c>
      <c r="R228" s="159"/>
      <c r="S228" s="159" t="s">
        <v>267</v>
      </c>
      <c r="T228" s="159" t="s">
        <v>224</v>
      </c>
      <c r="U228" s="159">
        <v>0</v>
      </c>
      <c r="V228" s="159">
        <f>ROUND(E228*U228,2)</f>
        <v>0</v>
      </c>
      <c r="W228" s="159"/>
      <c r="X228" s="159" t="s">
        <v>344</v>
      </c>
      <c r="Y228" s="150"/>
      <c r="Z228" s="150"/>
      <c r="AA228" s="150"/>
      <c r="AB228" s="150"/>
      <c r="AC228" s="150"/>
      <c r="AD228" s="150"/>
      <c r="AE228" s="150"/>
      <c r="AF228" s="150"/>
      <c r="AG228" s="150" t="s">
        <v>1373</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1" x14ac:dyDescent="0.25">
      <c r="A229" s="157"/>
      <c r="B229" s="158"/>
      <c r="C229" s="287" t="s">
        <v>1672</v>
      </c>
      <c r="D229" s="288"/>
      <c r="E229" s="288"/>
      <c r="F229" s="288"/>
      <c r="G229" s="288"/>
      <c r="H229" s="159"/>
      <c r="I229" s="159"/>
      <c r="J229" s="159"/>
      <c r="K229" s="159"/>
      <c r="L229" s="159"/>
      <c r="M229" s="159"/>
      <c r="N229" s="159"/>
      <c r="O229" s="159"/>
      <c r="P229" s="159"/>
      <c r="Q229" s="159"/>
      <c r="R229" s="159"/>
      <c r="S229" s="159"/>
      <c r="T229" s="159"/>
      <c r="U229" s="159"/>
      <c r="V229" s="159"/>
      <c r="W229" s="159"/>
      <c r="X229" s="159"/>
      <c r="Y229" s="150"/>
      <c r="Z229" s="150"/>
      <c r="AA229" s="150"/>
      <c r="AB229" s="150"/>
      <c r="AC229" s="150"/>
      <c r="AD229" s="150"/>
      <c r="AE229" s="150"/>
      <c r="AF229" s="150"/>
      <c r="AG229" s="150" t="s">
        <v>228</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5">
      <c r="A230" s="167">
        <v>107</v>
      </c>
      <c r="B230" s="168" t="s">
        <v>1713</v>
      </c>
      <c r="C230" s="177" t="s">
        <v>1714</v>
      </c>
      <c r="D230" s="169" t="s">
        <v>266</v>
      </c>
      <c r="E230" s="170">
        <v>4</v>
      </c>
      <c r="F230" s="171">
        <f>H230+J230</f>
        <v>0</v>
      </c>
      <c r="G230" s="171">
        <f>ROUND(E230*F230,2)</f>
        <v>0</v>
      </c>
      <c r="H230" s="172"/>
      <c r="I230" s="171">
        <f>ROUND(E230*H230,2)</f>
        <v>0</v>
      </c>
      <c r="J230" s="172"/>
      <c r="K230" s="171">
        <f>ROUND(E230*J230,2)</f>
        <v>0</v>
      </c>
      <c r="L230" s="171">
        <v>15</v>
      </c>
      <c r="M230" s="173">
        <f>G230*(1+L230/100)</f>
        <v>0</v>
      </c>
      <c r="N230" s="159">
        <v>0</v>
      </c>
      <c r="O230" s="159">
        <f>ROUND(E230*N230,2)</f>
        <v>0</v>
      </c>
      <c r="P230" s="159">
        <v>0</v>
      </c>
      <c r="Q230" s="159">
        <f>ROUND(E230*P230,2)</f>
        <v>0</v>
      </c>
      <c r="R230" s="159"/>
      <c r="S230" s="159" t="s">
        <v>267</v>
      </c>
      <c r="T230" s="159" t="s">
        <v>224</v>
      </c>
      <c r="U230" s="159">
        <v>0</v>
      </c>
      <c r="V230" s="159">
        <f>ROUND(E230*U230,2)</f>
        <v>0</v>
      </c>
      <c r="W230" s="159"/>
      <c r="X230" s="159" t="s">
        <v>344</v>
      </c>
      <c r="Y230" s="150"/>
      <c r="Z230" s="150"/>
      <c r="AA230" s="150"/>
      <c r="AB230" s="150"/>
      <c r="AC230" s="150"/>
      <c r="AD230" s="150"/>
      <c r="AE230" s="150"/>
      <c r="AF230" s="150"/>
      <c r="AG230" s="150" t="s">
        <v>1373</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1" x14ac:dyDescent="0.25">
      <c r="A231" s="157"/>
      <c r="B231" s="158"/>
      <c r="C231" s="287" t="s">
        <v>1672</v>
      </c>
      <c r="D231" s="288"/>
      <c r="E231" s="288"/>
      <c r="F231" s="288"/>
      <c r="G231" s="288"/>
      <c r="H231" s="159"/>
      <c r="I231" s="159"/>
      <c r="J231" s="159"/>
      <c r="K231" s="159"/>
      <c r="L231" s="159"/>
      <c r="M231" s="159"/>
      <c r="N231" s="159"/>
      <c r="O231" s="159"/>
      <c r="P231" s="159"/>
      <c r="Q231" s="159"/>
      <c r="R231" s="159"/>
      <c r="S231" s="159"/>
      <c r="T231" s="159"/>
      <c r="U231" s="159"/>
      <c r="V231" s="159"/>
      <c r="W231" s="159"/>
      <c r="X231" s="159"/>
      <c r="Y231" s="150"/>
      <c r="Z231" s="150"/>
      <c r="AA231" s="150"/>
      <c r="AB231" s="150"/>
      <c r="AC231" s="150"/>
      <c r="AD231" s="150"/>
      <c r="AE231" s="150"/>
      <c r="AF231" s="150"/>
      <c r="AG231" s="150" t="s">
        <v>228</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5">
      <c r="A232" s="167">
        <v>108</v>
      </c>
      <c r="B232" s="168" t="s">
        <v>1715</v>
      </c>
      <c r="C232" s="177" t="s">
        <v>1716</v>
      </c>
      <c r="D232" s="169" t="s">
        <v>266</v>
      </c>
      <c r="E232" s="170">
        <v>1</v>
      </c>
      <c r="F232" s="171">
        <f>H232+J232</f>
        <v>0</v>
      </c>
      <c r="G232" s="171">
        <f>ROUND(E232*F232,2)</f>
        <v>0</v>
      </c>
      <c r="H232" s="172"/>
      <c r="I232" s="171">
        <f>ROUND(E232*H232,2)</f>
        <v>0</v>
      </c>
      <c r="J232" s="172"/>
      <c r="K232" s="171">
        <f>ROUND(E232*J232,2)</f>
        <v>0</v>
      </c>
      <c r="L232" s="171">
        <v>15</v>
      </c>
      <c r="M232" s="173">
        <f>G232*(1+L232/100)</f>
        <v>0</v>
      </c>
      <c r="N232" s="159">
        <v>0</v>
      </c>
      <c r="O232" s="159">
        <f>ROUND(E232*N232,2)</f>
        <v>0</v>
      </c>
      <c r="P232" s="159">
        <v>0</v>
      </c>
      <c r="Q232" s="159">
        <f>ROUND(E232*P232,2)</f>
        <v>0</v>
      </c>
      <c r="R232" s="159"/>
      <c r="S232" s="159" t="s">
        <v>267</v>
      </c>
      <c r="T232" s="159" t="s">
        <v>224</v>
      </c>
      <c r="U232" s="159">
        <v>0</v>
      </c>
      <c r="V232" s="159">
        <f>ROUND(E232*U232,2)</f>
        <v>0</v>
      </c>
      <c r="W232" s="159"/>
      <c r="X232" s="159" t="s">
        <v>344</v>
      </c>
      <c r="Y232" s="150"/>
      <c r="Z232" s="150"/>
      <c r="AA232" s="150"/>
      <c r="AB232" s="150"/>
      <c r="AC232" s="150"/>
      <c r="AD232" s="150"/>
      <c r="AE232" s="150"/>
      <c r="AF232" s="150"/>
      <c r="AG232" s="150" t="s">
        <v>1373</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1" x14ac:dyDescent="0.25">
      <c r="A233" s="157"/>
      <c r="B233" s="158"/>
      <c r="C233" s="287" t="s">
        <v>1672</v>
      </c>
      <c r="D233" s="288"/>
      <c r="E233" s="288"/>
      <c r="F233" s="288"/>
      <c r="G233" s="288"/>
      <c r="H233" s="159"/>
      <c r="I233" s="159"/>
      <c r="J233" s="159"/>
      <c r="K233" s="159"/>
      <c r="L233" s="159"/>
      <c r="M233" s="159"/>
      <c r="N233" s="159"/>
      <c r="O233" s="159"/>
      <c r="P233" s="159"/>
      <c r="Q233" s="159"/>
      <c r="R233" s="159"/>
      <c r="S233" s="159"/>
      <c r="T233" s="159"/>
      <c r="U233" s="159"/>
      <c r="V233" s="159"/>
      <c r="W233" s="159"/>
      <c r="X233" s="159"/>
      <c r="Y233" s="150"/>
      <c r="Z233" s="150"/>
      <c r="AA233" s="150"/>
      <c r="AB233" s="150"/>
      <c r="AC233" s="150"/>
      <c r="AD233" s="150"/>
      <c r="AE233" s="150"/>
      <c r="AF233" s="150"/>
      <c r="AG233" s="150" t="s">
        <v>228</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5">
      <c r="A234" s="167">
        <v>109</v>
      </c>
      <c r="B234" s="168" t="s">
        <v>1717</v>
      </c>
      <c r="C234" s="177" t="s">
        <v>1718</v>
      </c>
      <c r="D234" s="169" t="s">
        <v>266</v>
      </c>
      <c r="E234" s="170">
        <v>50</v>
      </c>
      <c r="F234" s="171">
        <f>H234+J234</f>
        <v>0</v>
      </c>
      <c r="G234" s="171">
        <f>ROUND(E234*F234,2)</f>
        <v>0</v>
      </c>
      <c r="H234" s="172"/>
      <c r="I234" s="171">
        <f>ROUND(E234*H234,2)</f>
        <v>0</v>
      </c>
      <c r="J234" s="172"/>
      <c r="K234" s="171">
        <f>ROUND(E234*J234,2)</f>
        <v>0</v>
      </c>
      <c r="L234" s="171">
        <v>15</v>
      </c>
      <c r="M234" s="173">
        <f>G234*(1+L234/100)</f>
        <v>0</v>
      </c>
      <c r="N234" s="159">
        <v>0</v>
      </c>
      <c r="O234" s="159">
        <f>ROUND(E234*N234,2)</f>
        <v>0</v>
      </c>
      <c r="P234" s="159">
        <v>0</v>
      </c>
      <c r="Q234" s="159">
        <f>ROUND(E234*P234,2)</f>
        <v>0</v>
      </c>
      <c r="R234" s="159"/>
      <c r="S234" s="159" t="s">
        <v>267</v>
      </c>
      <c r="T234" s="159" t="s">
        <v>224</v>
      </c>
      <c r="U234" s="159">
        <v>0</v>
      </c>
      <c r="V234" s="159">
        <f>ROUND(E234*U234,2)</f>
        <v>0</v>
      </c>
      <c r="W234" s="159"/>
      <c r="X234" s="159" t="s">
        <v>344</v>
      </c>
      <c r="Y234" s="150"/>
      <c r="Z234" s="150"/>
      <c r="AA234" s="150"/>
      <c r="AB234" s="150"/>
      <c r="AC234" s="150"/>
      <c r="AD234" s="150"/>
      <c r="AE234" s="150"/>
      <c r="AF234" s="150"/>
      <c r="AG234" s="150" t="s">
        <v>1373</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1" x14ac:dyDescent="0.25">
      <c r="A235" s="157"/>
      <c r="B235" s="158"/>
      <c r="C235" s="287" t="s">
        <v>1672</v>
      </c>
      <c r="D235" s="288"/>
      <c r="E235" s="288"/>
      <c r="F235" s="288"/>
      <c r="G235" s="288"/>
      <c r="H235" s="159"/>
      <c r="I235" s="159"/>
      <c r="J235" s="159"/>
      <c r="K235" s="159"/>
      <c r="L235" s="159"/>
      <c r="M235" s="159"/>
      <c r="N235" s="159"/>
      <c r="O235" s="159"/>
      <c r="P235" s="159"/>
      <c r="Q235" s="159"/>
      <c r="R235" s="159"/>
      <c r="S235" s="159"/>
      <c r="T235" s="159"/>
      <c r="U235" s="159"/>
      <c r="V235" s="159"/>
      <c r="W235" s="159"/>
      <c r="X235" s="159"/>
      <c r="Y235" s="150"/>
      <c r="Z235" s="150"/>
      <c r="AA235" s="150"/>
      <c r="AB235" s="150"/>
      <c r="AC235" s="150"/>
      <c r="AD235" s="150"/>
      <c r="AE235" s="150"/>
      <c r="AF235" s="150"/>
      <c r="AG235" s="150" t="s">
        <v>228</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5">
      <c r="A236" s="167">
        <v>110</v>
      </c>
      <c r="B236" s="168" t="s">
        <v>1719</v>
      </c>
      <c r="C236" s="177" t="s">
        <v>1720</v>
      </c>
      <c r="D236" s="169" t="s">
        <v>266</v>
      </c>
      <c r="E236" s="170">
        <v>4</v>
      </c>
      <c r="F236" s="171">
        <f>H236+J236</f>
        <v>0</v>
      </c>
      <c r="G236" s="171">
        <f>ROUND(E236*F236,2)</f>
        <v>0</v>
      </c>
      <c r="H236" s="172"/>
      <c r="I236" s="171">
        <f>ROUND(E236*H236,2)</f>
        <v>0</v>
      </c>
      <c r="J236" s="172"/>
      <c r="K236" s="171">
        <f>ROUND(E236*J236,2)</f>
        <v>0</v>
      </c>
      <c r="L236" s="171">
        <v>15</v>
      </c>
      <c r="M236" s="173">
        <f>G236*(1+L236/100)</f>
        <v>0</v>
      </c>
      <c r="N236" s="159">
        <v>0</v>
      </c>
      <c r="O236" s="159">
        <f>ROUND(E236*N236,2)</f>
        <v>0</v>
      </c>
      <c r="P236" s="159">
        <v>0</v>
      </c>
      <c r="Q236" s="159">
        <f>ROUND(E236*P236,2)</f>
        <v>0</v>
      </c>
      <c r="R236" s="159"/>
      <c r="S236" s="159" t="s">
        <v>267</v>
      </c>
      <c r="T236" s="159" t="s">
        <v>224</v>
      </c>
      <c r="U236" s="159">
        <v>0</v>
      </c>
      <c r="V236" s="159">
        <f>ROUND(E236*U236,2)</f>
        <v>0</v>
      </c>
      <c r="W236" s="159"/>
      <c r="X236" s="159" t="s">
        <v>344</v>
      </c>
      <c r="Y236" s="150"/>
      <c r="Z236" s="150"/>
      <c r="AA236" s="150"/>
      <c r="AB236" s="150"/>
      <c r="AC236" s="150"/>
      <c r="AD236" s="150"/>
      <c r="AE236" s="150"/>
      <c r="AF236" s="150"/>
      <c r="AG236" s="150" t="s">
        <v>1373</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1" x14ac:dyDescent="0.25">
      <c r="A237" s="157"/>
      <c r="B237" s="158"/>
      <c r="C237" s="287" t="s">
        <v>1672</v>
      </c>
      <c r="D237" s="288"/>
      <c r="E237" s="288"/>
      <c r="F237" s="288"/>
      <c r="G237" s="288"/>
      <c r="H237" s="159"/>
      <c r="I237" s="159"/>
      <c r="J237" s="159"/>
      <c r="K237" s="159"/>
      <c r="L237" s="159"/>
      <c r="M237" s="159"/>
      <c r="N237" s="159"/>
      <c r="O237" s="159"/>
      <c r="P237" s="159"/>
      <c r="Q237" s="159"/>
      <c r="R237" s="159"/>
      <c r="S237" s="159"/>
      <c r="T237" s="159"/>
      <c r="U237" s="159"/>
      <c r="V237" s="159"/>
      <c r="W237" s="159"/>
      <c r="X237" s="159"/>
      <c r="Y237" s="150"/>
      <c r="Z237" s="150"/>
      <c r="AA237" s="150"/>
      <c r="AB237" s="150"/>
      <c r="AC237" s="150"/>
      <c r="AD237" s="150"/>
      <c r="AE237" s="150"/>
      <c r="AF237" s="150"/>
      <c r="AG237" s="150" t="s">
        <v>228</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5">
      <c r="A238" s="167">
        <v>111</v>
      </c>
      <c r="B238" s="168" t="s">
        <v>1721</v>
      </c>
      <c r="C238" s="177" t="s">
        <v>1722</v>
      </c>
      <c r="D238" s="169" t="s">
        <v>266</v>
      </c>
      <c r="E238" s="170">
        <v>4</v>
      </c>
      <c r="F238" s="171">
        <f>H238+J238</f>
        <v>0</v>
      </c>
      <c r="G238" s="171">
        <f>ROUND(E238*F238,2)</f>
        <v>0</v>
      </c>
      <c r="H238" s="172"/>
      <c r="I238" s="171">
        <f>ROUND(E238*H238,2)</f>
        <v>0</v>
      </c>
      <c r="J238" s="172"/>
      <c r="K238" s="171">
        <f>ROUND(E238*J238,2)</f>
        <v>0</v>
      </c>
      <c r="L238" s="171">
        <v>15</v>
      </c>
      <c r="M238" s="173">
        <f>G238*(1+L238/100)</f>
        <v>0</v>
      </c>
      <c r="N238" s="159">
        <v>0</v>
      </c>
      <c r="O238" s="159">
        <f>ROUND(E238*N238,2)</f>
        <v>0</v>
      </c>
      <c r="P238" s="159">
        <v>0</v>
      </c>
      <c r="Q238" s="159">
        <f>ROUND(E238*P238,2)</f>
        <v>0</v>
      </c>
      <c r="R238" s="159"/>
      <c r="S238" s="159" t="s">
        <v>267</v>
      </c>
      <c r="T238" s="159" t="s">
        <v>224</v>
      </c>
      <c r="U238" s="159">
        <v>0</v>
      </c>
      <c r="V238" s="159">
        <f>ROUND(E238*U238,2)</f>
        <v>0</v>
      </c>
      <c r="W238" s="159"/>
      <c r="X238" s="159" t="s">
        <v>344</v>
      </c>
      <c r="Y238" s="150"/>
      <c r="Z238" s="150"/>
      <c r="AA238" s="150"/>
      <c r="AB238" s="150"/>
      <c r="AC238" s="150"/>
      <c r="AD238" s="150"/>
      <c r="AE238" s="150"/>
      <c r="AF238" s="150"/>
      <c r="AG238" s="150" t="s">
        <v>1373</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5">
      <c r="A239" s="157"/>
      <c r="B239" s="158"/>
      <c r="C239" s="287" t="s">
        <v>1672</v>
      </c>
      <c r="D239" s="288"/>
      <c r="E239" s="288"/>
      <c r="F239" s="288"/>
      <c r="G239" s="288"/>
      <c r="H239" s="159"/>
      <c r="I239" s="159"/>
      <c r="J239" s="159"/>
      <c r="K239" s="159"/>
      <c r="L239" s="159"/>
      <c r="M239" s="159"/>
      <c r="N239" s="159"/>
      <c r="O239" s="159"/>
      <c r="P239" s="159"/>
      <c r="Q239" s="159"/>
      <c r="R239" s="159"/>
      <c r="S239" s="159"/>
      <c r="T239" s="159"/>
      <c r="U239" s="159"/>
      <c r="V239" s="159"/>
      <c r="W239" s="159"/>
      <c r="X239" s="159"/>
      <c r="Y239" s="150"/>
      <c r="Z239" s="150"/>
      <c r="AA239" s="150"/>
      <c r="AB239" s="150"/>
      <c r="AC239" s="150"/>
      <c r="AD239" s="150"/>
      <c r="AE239" s="150"/>
      <c r="AF239" s="150"/>
      <c r="AG239" s="150" t="s">
        <v>228</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1" x14ac:dyDescent="0.25">
      <c r="A240" s="167">
        <v>112</v>
      </c>
      <c r="B240" s="168" t="s">
        <v>1723</v>
      </c>
      <c r="C240" s="177" t="s">
        <v>1724</v>
      </c>
      <c r="D240" s="169" t="s">
        <v>266</v>
      </c>
      <c r="E240" s="170">
        <v>4</v>
      </c>
      <c r="F240" s="171">
        <f>H240+J240</f>
        <v>0</v>
      </c>
      <c r="G240" s="171">
        <f>ROUND(E240*F240,2)</f>
        <v>0</v>
      </c>
      <c r="H240" s="172"/>
      <c r="I240" s="171">
        <f>ROUND(E240*H240,2)</f>
        <v>0</v>
      </c>
      <c r="J240" s="172"/>
      <c r="K240" s="171">
        <f>ROUND(E240*J240,2)</f>
        <v>0</v>
      </c>
      <c r="L240" s="171">
        <v>15</v>
      </c>
      <c r="M240" s="173">
        <f>G240*(1+L240/100)</f>
        <v>0</v>
      </c>
      <c r="N240" s="159">
        <v>0</v>
      </c>
      <c r="O240" s="159">
        <f>ROUND(E240*N240,2)</f>
        <v>0</v>
      </c>
      <c r="P240" s="159">
        <v>0</v>
      </c>
      <c r="Q240" s="159">
        <f>ROUND(E240*P240,2)</f>
        <v>0</v>
      </c>
      <c r="R240" s="159"/>
      <c r="S240" s="159" t="s">
        <v>267</v>
      </c>
      <c r="T240" s="159" t="s">
        <v>224</v>
      </c>
      <c r="U240" s="159">
        <v>0</v>
      </c>
      <c r="V240" s="159">
        <f>ROUND(E240*U240,2)</f>
        <v>0</v>
      </c>
      <c r="W240" s="159"/>
      <c r="X240" s="159" t="s">
        <v>344</v>
      </c>
      <c r="Y240" s="150"/>
      <c r="Z240" s="150"/>
      <c r="AA240" s="150"/>
      <c r="AB240" s="150"/>
      <c r="AC240" s="150"/>
      <c r="AD240" s="150"/>
      <c r="AE240" s="150"/>
      <c r="AF240" s="150"/>
      <c r="AG240" s="150" t="s">
        <v>1373</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1" x14ac:dyDescent="0.25">
      <c r="A241" s="157"/>
      <c r="B241" s="158"/>
      <c r="C241" s="287" t="s">
        <v>1672</v>
      </c>
      <c r="D241" s="288"/>
      <c r="E241" s="288"/>
      <c r="F241" s="288"/>
      <c r="G241" s="288"/>
      <c r="H241" s="159"/>
      <c r="I241" s="159"/>
      <c r="J241" s="159"/>
      <c r="K241" s="159"/>
      <c r="L241" s="159"/>
      <c r="M241" s="159"/>
      <c r="N241" s="159"/>
      <c r="O241" s="159"/>
      <c r="P241" s="159"/>
      <c r="Q241" s="159"/>
      <c r="R241" s="159"/>
      <c r="S241" s="159"/>
      <c r="T241" s="159"/>
      <c r="U241" s="159"/>
      <c r="V241" s="159"/>
      <c r="W241" s="159"/>
      <c r="X241" s="159"/>
      <c r="Y241" s="150"/>
      <c r="Z241" s="150"/>
      <c r="AA241" s="150"/>
      <c r="AB241" s="150"/>
      <c r="AC241" s="150"/>
      <c r="AD241" s="150"/>
      <c r="AE241" s="150"/>
      <c r="AF241" s="150"/>
      <c r="AG241" s="150" t="s">
        <v>228</v>
      </c>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ht="20.399999999999999" outlineLevel="1" x14ac:dyDescent="0.25">
      <c r="A242" s="167">
        <v>113</v>
      </c>
      <c r="B242" s="168" t="s">
        <v>1725</v>
      </c>
      <c r="C242" s="177" t="s">
        <v>1726</v>
      </c>
      <c r="D242" s="169" t="s">
        <v>266</v>
      </c>
      <c r="E242" s="170">
        <v>5</v>
      </c>
      <c r="F242" s="171">
        <f>H242+J242</f>
        <v>0</v>
      </c>
      <c r="G242" s="171">
        <f>ROUND(E242*F242,2)</f>
        <v>0</v>
      </c>
      <c r="H242" s="172"/>
      <c r="I242" s="171">
        <f>ROUND(E242*H242,2)</f>
        <v>0</v>
      </c>
      <c r="J242" s="172"/>
      <c r="K242" s="171">
        <f>ROUND(E242*J242,2)</f>
        <v>0</v>
      </c>
      <c r="L242" s="171">
        <v>15</v>
      </c>
      <c r="M242" s="173">
        <f>G242*(1+L242/100)</f>
        <v>0</v>
      </c>
      <c r="N242" s="159">
        <v>0</v>
      </c>
      <c r="O242" s="159">
        <f>ROUND(E242*N242,2)</f>
        <v>0</v>
      </c>
      <c r="P242" s="159">
        <v>0</v>
      </c>
      <c r="Q242" s="159">
        <f>ROUND(E242*P242,2)</f>
        <v>0</v>
      </c>
      <c r="R242" s="159"/>
      <c r="S242" s="159" t="s">
        <v>267</v>
      </c>
      <c r="T242" s="159" t="s">
        <v>224</v>
      </c>
      <c r="U242" s="159">
        <v>0</v>
      </c>
      <c r="V242" s="159">
        <f>ROUND(E242*U242,2)</f>
        <v>0</v>
      </c>
      <c r="W242" s="159"/>
      <c r="X242" s="159" t="s">
        <v>344</v>
      </c>
      <c r="Y242" s="150"/>
      <c r="Z242" s="150"/>
      <c r="AA242" s="150"/>
      <c r="AB242" s="150"/>
      <c r="AC242" s="150"/>
      <c r="AD242" s="150"/>
      <c r="AE242" s="150"/>
      <c r="AF242" s="150"/>
      <c r="AG242" s="150" t="s">
        <v>1373</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5">
      <c r="A243" s="157"/>
      <c r="B243" s="158"/>
      <c r="C243" s="287" t="s">
        <v>1672</v>
      </c>
      <c r="D243" s="288"/>
      <c r="E243" s="288"/>
      <c r="F243" s="288"/>
      <c r="G243" s="288"/>
      <c r="H243" s="159"/>
      <c r="I243" s="159"/>
      <c r="J243" s="159"/>
      <c r="K243" s="159"/>
      <c r="L243" s="159"/>
      <c r="M243" s="159"/>
      <c r="N243" s="159"/>
      <c r="O243" s="159"/>
      <c r="P243" s="159"/>
      <c r="Q243" s="159"/>
      <c r="R243" s="159"/>
      <c r="S243" s="159"/>
      <c r="T243" s="159"/>
      <c r="U243" s="159"/>
      <c r="V243" s="159"/>
      <c r="W243" s="159"/>
      <c r="X243" s="159"/>
      <c r="Y243" s="150"/>
      <c r="Z243" s="150"/>
      <c r="AA243" s="150"/>
      <c r="AB243" s="150"/>
      <c r="AC243" s="150"/>
      <c r="AD243" s="150"/>
      <c r="AE243" s="150"/>
      <c r="AF243" s="150"/>
      <c r="AG243" s="150" t="s">
        <v>228</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ht="20.399999999999999" outlineLevel="1" x14ac:dyDescent="0.25">
      <c r="A244" s="167">
        <v>114</v>
      </c>
      <c r="B244" s="168" t="s">
        <v>1727</v>
      </c>
      <c r="C244" s="177" t="s">
        <v>1728</v>
      </c>
      <c r="D244" s="169" t="s">
        <v>266</v>
      </c>
      <c r="E244" s="170">
        <v>5</v>
      </c>
      <c r="F244" s="171">
        <f>H244+J244</f>
        <v>0</v>
      </c>
      <c r="G244" s="171">
        <f>ROUND(E244*F244,2)</f>
        <v>0</v>
      </c>
      <c r="H244" s="172"/>
      <c r="I244" s="171">
        <f>ROUND(E244*H244,2)</f>
        <v>0</v>
      </c>
      <c r="J244" s="172"/>
      <c r="K244" s="171">
        <f>ROUND(E244*J244,2)</f>
        <v>0</v>
      </c>
      <c r="L244" s="171">
        <v>15</v>
      </c>
      <c r="M244" s="173">
        <f>G244*(1+L244/100)</f>
        <v>0</v>
      </c>
      <c r="N244" s="159">
        <v>0</v>
      </c>
      <c r="O244" s="159">
        <f>ROUND(E244*N244,2)</f>
        <v>0</v>
      </c>
      <c r="P244" s="159">
        <v>0</v>
      </c>
      <c r="Q244" s="159">
        <f>ROUND(E244*P244,2)</f>
        <v>0</v>
      </c>
      <c r="R244" s="159"/>
      <c r="S244" s="159" t="s">
        <v>267</v>
      </c>
      <c r="T244" s="159" t="s">
        <v>224</v>
      </c>
      <c r="U244" s="159">
        <v>0</v>
      </c>
      <c r="V244" s="159">
        <f>ROUND(E244*U244,2)</f>
        <v>0</v>
      </c>
      <c r="W244" s="159"/>
      <c r="X244" s="159" t="s">
        <v>344</v>
      </c>
      <c r="Y244" s="150"/>
      <c r="Z244" s="150"/>
      <c r="AA244" s="150"/>
      <c r="AB244" s="150"/>
      <c r="AC244" s="150"/>
      <c r="AD244" s="150"/>
      <c r="AE244" s="150"/>
      <c r="AF244" s="150"/>
      <c r="AG244" s="150" t="s">
        <v>1373</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5">
      <c r="A245" s="157"/>
      <c r="B245" s="158"/>
      <c r="C245" s="287" t="s">
        <v>1672</v>
      </c>
      <c r="D245" s="288"/>
      <c r="E245" s="288"/>
      <c r="F245" s="288"/>
      <c r="G245" s="288"/>
      <c r="H245" s="159"/>
      <c r="I245" s="159"/>
      <c r="J245" s="159"/>
      <c r="K245" s="159"/>
      <c r="L245" s="159"/>
      <c r="M245" s="159"/>
      <c r="N245" s="159"/>
      <c r="O245" s="159"/>
      <c r="P245" s="159"/>
      <c r="Q245" s="159"/>
      <c r="R245" s="159"/>
      <c r="S245" s="159"/>
      <c r="T245" s="159"/>
      <c r="U245" s="159"/>
      <c r="V245" s="159"/>
      <c r="W245" s="159"/>
      <c r="X245" s="159"/>
      <c r="Y245" s="150"/>
      <c r="Z245" s="150"/>
      <c r="AA245" s="150"/>
      <c r="AB245" s="150"/>
      <c r="AC245" s="150"/>
      <c r="AD245" s="150"/>
      <c r="AE245" s="150"/>
      <c r="AF245" s="150"/>
      <c r="AG245" s="150" t="s">
        <v>228</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5">
      <c r="A246" s="167">
        <v>115</v>
      </c>
      <c r="B246" s="168" t="s">
        <v>1729</v>
      </c>
      <c r="C246" s="177" t="s">
        <v>1730</v>
      </c>
      <c r="D246" s="169" t="s">
        <v>266</v>
      </c>
      <c r="E246" s="170">
        <v>5</v>
      </c>
      <c r="F246" s="171">
        <f>H246+J246</f>
        <v>0</v>
      </c>
      <c r="G246" s="171">
        <f>ROUND(E246*F246,2)</f>
        <v>0</v>
      </c>
      <c r="H246" s="172"/>
      <c r="I246" s="171">
        <f>ROUND(E246*H246,2)</f>
        <v>0</v>
      </c>
      <c r="J246" s="172"/>
      <c r="K246" s="171">
        <f>ROUND(E246*J246,2)</f>
        <v>0</v>
      </c>
      <c r="L246" s="171">
        <v>15</v>
      </c>
      <c r="M246" s="173">
        <f>G246*(1+L246/100)</f>
        <v>0</v>
      </c>
      <c r="N246" s="159">
        <v>0</v>
      </c>
      <c r="O246" s="159">
        <f>ROUND(E246*N246,2)</f>
        <v>0</v>
      </c>
      <c r="P246" s="159">
        <v>0</v>
      </c>
      <c r="Q246" s="159">
        <f>ROUND(E246*P246,2)</f>
        <v>0</v>
      </c>
      <c r="R246" s="159"/>
      <c r="S246" s="159" t="s">
        <v>267</v>
      </c>
      <c r="T246" s="159" t="s">
        <v>224</v>
      </c>
      <c r="U246" s="159">
        <v>0</v>
      </c>
      <c r="V246" s="159">
        <f>ROUND(E246*U246,2)</f>
        <v>0</v>
      </c>
      <c r="W246" s="159"/>
      <c r="X246" s="159" t="s">
        <v>344</v>
      </c>
      <c r="Y246" s="150"/>
      <c r="Z246" s="150"/>
      <c r="AA246" s="150"/>
      <c r="AB246" s="150"/>
      <c r="AC246" s="150"/>
      <c r="AD246" s="150"/>
      <c r="AE246" s="150"/>
      <c r="AF246" s="150"/>
      <c r="AG246" s="150" t="s">
        <v>1373</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1" x14ac:dyDescent="0.25">
      <c r="A247" s="157"/>
      <c r="B247" s="158"/>
      <c r="C247" s="287" t="s">
        <v>1672</v>
      </c>
      <c r="D247" s="288"/>
      <c r="E247" s="288"/>
      <c r="F247" s="288"/>
      <c r="G247" s="288"/>
      <c r="H247" s="159"/>
      <c r="I247" s="159"/>
      <c r="J247" s="159"/>
      <c r="K247" s="159"/>
      <c r="L247" s="159"/>
      <c r="M247" s="159"/>
      <c r="N247" s="159"/>
      <c r="O247" s="159"/>
      <c r="P247" s="159"/>
      <c r="Q247" s="159"/>
      <c r="R247" s="159"/>
      <c r="S247" s="159"/>
      <c r="T247" s="159"/>
      <c r="U247" s="159"/>
      <c r="V247" s="159"/>
      <c r="W247" s="159"/>
      <c r="X247" s="159"/>
      <c r="Y247" s="150"/>
      <c r="Z247" s="150"/>
      <c r="AA247" s="150"/>
      <c r="AB247" s="150"/>
      <c r="AC247" s="150"/>
      <c r="AD247" s="150"/>
      <c r="AE247" s="150"/>
      <c r="AF247" s="150"/>
      <c r="AG247" s="150" t="s">
        <v>228</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5">
      <c r="A248" s="167">
        <v>116</v>
      </c>
      <c r="B248" s="168" t="s">
        <v>1731</v>
      </c>
      <c r="C248" s="177" t="s">
        <v>1732</v>
      </c>
      <c r="D248" s="169" t="s">
        <v>266</v>
      </c>
      <c r="E248" s="170">
        <v>4</v>
      </c>
      <c r="F248" s="171">
        <f>H248+J248</f>
        <v>0</v>
      </c>
      <c r="G248" s="171">
        <f>ROUND(E248*F248,2)</f>
        <v>0</v>
      </c>
      <c r="H248" s="172"/>
      <c r="I248" s="171">
        <f>ROUND(E248*H248,2)</f>
        <v>0</v>
      </c>
      <c r="J248" s="172"/>
      <c r="K248" s="171">
        <f>ROUND(E248*J248,2)</f>
        <v>0</v>
      </c>
      <c r="L248" s="171">
        <v>15</v>
      </c>
      <c r="M248" s="173">
        <f>G248*(1+L248/100)</f>
        <v>0</v>
      </c>
      <c r="N248" s="159">
        <v>0</v>
      </c>
      <c r="O248" s="159">
        <f>ROUND(E248*N248,2)</f>
        <v>0</v>
      </c>
      <c r="P248" s="159">
        <v>0</v>
      </c>
      <c r="Q248" s="159">
        <f>ROUND(E248*P248,2)</f>
        <v>0</v>
      </c>
      <c r="R248" s="159"/>
      <c r="S248" s="159" t="s">
        <v>267</v>
      </c>
      <c r="T248" s="159" t="s">
        <v>224</v>
      </c>
      <c r="U248" s="159">
        <v>0</v>
      </c>
      <c r="V248" s="159">
        <f>ROUND(E248*U248,2)</f>
        <v>0</v>
      </c>
      <c r="W248" s="159"/>
      <c r="X248" s="159" t="s">
        <v>344</v>
      </c>
      <c r="Y248" s="150"/>
      <c r="Z248" s="150"/>
      <c r="AA248" s="150"/>
      <c r="AB248" s="150"/>
      <c r="AC248" s="150"/>
      <c r="AD248" s="150"/>
      <c r="AE248" s="150"/>
      <c r="AF248" s="150"/>
      <c r="AG248" s="150" t="s">
        <v>1373</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1" x14ac:dyDescent="0.25">
      <c r="A249" s="157"/>
      <c r="B249" s="158"/>
      <c r="C249" s="287" t="s">
        <v>1672</v>
      </c>
      <c r="D249" s="288"/>
      <c r="E249" s="288"/>
      <c r="F249" s="288"/>
      <c r="G249" s="288"/>
      <c r="H249" s="159"/>
      <c r="I249" s="159"/>
      <c r="J249" s="159"/>
      <c r="K249" s="159"/>
      <c r="L249" s="159"/>
      <c r="M249" s="159"/>
      <c r="N249" s="159"/>
      <c r="O249" s="159"/>
      <c r="P249" s="159"/>
      <c r="Q249" s="159"/>
      <c r="R249" s="159"/>
      <c r="S249" s="159"/>
      <c r="T249" s="159"/>
      <c r="U249" s="159"/>
      <c r="V249" s="159"/>
      <c r="W249" s="159"/>
      <c r="X249" s="159"/>
      <c r="Y249" s="150"/>
      <c r="Z249" s="150"/>
      <c r="AA249" s="150"/>
      <c r="AB249" s="150"/>
      <c r="AC249" s="150"/>
      <c r="AD249" s="150"/>
      <c r="AE249" s="150"/>
      <c r="AF249" s="150"/>
      <c r="AG249" s="150" t="s">
        <v>228</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5">
      <c r="A250" s="167">
        <v>117</v>
      </c>
      <c r="B250" s="168" t="s">
        <v>1733</v>
      </c>
      <c r="C250" s="177" t="s">
        <v>1734</v>
      </c>
      <c r="D250" s="169" t="s">
        <v>266</v>
      </c>
      <c r="E250" s="170">
        <v>8</v>
      </c>
      <c r="F250" s="171">
        <f>H250+J250</f>
        <v>0</v>
      </c>
      <c r="G250" s="171">
        <f>ROUND(E250*F250,2)</f>
        <v>0</v>
      </c>
      <c r="H250" s="172"/>
      <c r="I250" s="171">
        <f>ROUND(E250*H250,2)</f>
        <v>0</v>
      </c>
      <c r="J250" s="172"/>
      <c r="K250" s="171">
        <f>ROUND(E250*J250,2)</f>
        <v>0</v>
      </c>
      <c r="L250" s="171">
        <v>15</v>
      </c>
      <c r="M250" s="173">
        <f>G250*(1+L250/100)</f>
        <v>0</v>
      </c>
      <c r="N250" s="159">
        <v>0</v>
      </c>
      <c r="O250" s="159">
        <f>ROUND(E250*N250,2)</f>
        <v>0</v>
      </c>
      <c r="P250" s="159">
        <v>0</v>
      </c>
      <c r="Q250" s="159">
        <f>ROUND(E250*P250,2)</f>
        <v>0</v>
      </c>
      <c r="R250" s="159"/>
      <c r="S250" s="159" t="s">
        <v>267</v>
      </c>
      <c r="T250" s="159" t="s">
        <v>224</v>
      </c>
      <c r="U250" s="159">
        <v>0</v>
      </c>
      <c r="V250" s="159">
        <f>ROUND(E250*U250,2)</f>
        <v>0</v>
      </c>
      <c r="W250" s="159"/>
      <c r="X250" s="159" t="s">
        <v>344</v>
      </c>
      <c r="Y250" s="150"/>
      <c r="Z250" s="150"/>
      <c r="AA250" s="150"/>
      <c r="AB250" s="150"/>
      <c r="AC250" s="150"/>
      <c r="AD250" s="150"/>
      <c r="AE250" s="150"/>
      <c r="AF250" s="150"/>
      <c r="AG250" s="150" t="s">
        <v>1373</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5">
      <c r="A251" s="157"/>
      <c r="B251" s="158"/>
      <c r="C251" s="287" t="s">
        <v>1672</v>
      </c>
      <c r="D251" s="288"/>
      <c r="E251" s="288"/>
      <c r="F251" s="288"/>
      <c r="G251" s="288"/>
      <c r="H251" s="159"/>
      <c r="I251" s="159"/>
      <c r="J251" s="159"/>
      <c r="K251" s="159"/>
      <c r="L251" s="159"/>
      <c r="M251" s="159"/>
      <c r="N251" s="159"/>
      <c r="O251" s="159"/>
      <c r="P251" s="159"/>
      <c r="Q251" s="159"/>
      <c r="R251" s="159"/>
      <c r="S251" s="159"/>
      <c r="T251" s="159"/>
      <c r="U251" s="159"/>
      <c r="V251" s="159"/>
      <c r="W251" s="159"/>
      <c r="X251" s="159"/>
      <c r="Y251" s="150"/>
      <c r="Z251" s="150"/>
      <c r="AA251" s="150"/>
      <c r="AB251" s="150"/>
      <c r="AC251" s="150"/>
      <c r="AD251" s="150"/>
      <c r="AE251" s="150"/>
      <c r="AF251" s="150"/>
      <c r="AG251" s="150" t="s">
        <v>228</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5">
      <c r="A252" s="167">
        <v>118</v>
      </c>
      <c r="B252" s="168" t="s">
        <v>1735</v>
      </c>
      <c r="C252" s="177" t="s">
        <v>1736</v>
      </c>
      <c r="D252" s="169" t="s">
        <v>266</v>
      </c>
      <c r="E252" s="170">
        <v>4</v>
      </c>
      <c r="F252" s="171">
        <f>H252+J252</f>
        <v>0</v>
      </c>
      <c r="G252" s="171">
        <f>ROUND(E252*F252,2)</f>
        <v>0</v>
      </c>
      <c r="H252" s="172"/>
      <c r="I252" s="171">
        <f>ROUND(E252*H252,2)</f>
        <v>0</v>
      </c>
      <c r="J252" s="172"/>
      <c r="K252" s="171">
        <f>ROUND(E252*J252,2)</f>
        <v>0</v>
      </c>
      <c r="L252" s="171">
        <v>15</v>
      </c>
      <c r="M252" s="173">
        <f>G252*(1+L252/100)</f>
        <v>0</v>
      </c>
      <c r="N252" s="159">
        <v>0</v>
      </c>
      <c r="O252" s="159">
        <f>ROUND(E252*N252,2)</f>
        <v>0</v>
      </c>
      <c r="P252" s="159">
        <v>0</v>
      </c>
      <c r="Q252" s="159">
        <f>ROUND(E252*P252,2)</f>
        <v>0</v>
      </c>
      <c r="R252" s="159"/>
      <c r="S252" s="159" t="s">
        <v>267</v>
      </c>
      <c r="T252" s="159" t="s">
        <v>224</v>
      </c>
      <c r="U252" s="159">
        <v>0</v>
      </c>
      <c r="V252" s="159">
        <f>ROUND(E252*U252,2)</f>
        <v>0</v>
      </c>
      <c r="W252" s="159"/>
      <c r="X252" s="159" t="s">
        <v>344</v>
      </c>
      <c r="Y252" s="150"/>
      <c r="Z252" s="150"/>
      <c r="AA252" s="150"/>
      <c r="AB252" s="150"/>
      <c r="AC252" s="150"/>
      <c r="AD252" s="150"/>
      <c r="AE252" s="150"/>
      <c r="AF252" s="150"/>
      <c r="AG252" s="150" t="s">
        <v>1373</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5">
      <c r="A253" s="157"/>
      <c r="B253" s="158"/>
      <c r="C253" s="287" t="s">
        <v>1672</v>
      </c>
      <c r="D253" s="288"/>
      <c r="E253" s="288"/>
      <c r="F253" s="288"/>
      <c r="G253" s="288"/>
      <c r="H253" s="159"/>
      <c r="I253" s="159"/>
      <c r="J253" s="159"/>
      <c r="K253" s="159"/>
      <c r="L253" s="159"/>
      <c r="M253" s="159"/>
      <c r="N253" s="159"/>
      <c r="O253" s="159"/>
      <c r="P253" s="159"/>
      <c r="Q253" s="159"/>
      <c r="R253" s="159"/>
      <c r="S253" s="159"/>
      <c r="T253" s="159"/>
      <c r="U253" s="159"/>
      <c r="V253" s="159"/>
      <c r="W253" s="159"/>
      <c r="X253" s="159"/>
      <c r="Y253" s="150"/>
      <c r="Z253" s="150"/>
      <c r="AA253" s="150"/>
      <c r="AB253" s="150"/>
      <c r="AC253" s="150"/>
      <c r="AD253" s="150"/>
      <c r="AE253" s="150"/>
      <c r="AF253" s="150"/>
      <c r="AG253" s="150" t="s">
        <v>228</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5">
      <c r="A254" s="157"/>
      <c r="B254" s="158"/>
      <c r="C254" s="301" t="s">
        <v>1737</v>
      </c>
      <c r="D254" s="302"/>
      <c r="E254" s="302"/>
      <c r="F254" s="302"/>
      <c r="G254" s="302"/>
      <c r="H254" s="159"/>
      <c r="I254" s="159"/>
      <c r="J254" s="159"/>
      <c r="K254" s="159"/>
      <c r="L254" s="159"/>
      <c r="M254" s="159"/>
      <c r="N254" s="159"/>
      <c r="O254" s="159"/>
      <c r="P254" s="159"/>
      <c r="Q254" s="159"/>
      <c r="R254" s="159"/>
      <c r="S254" s="159"/>
      <c r="T254" s="159"/>
      <c r="U254" s="159"/>
      <c r="V254" s="159"/>
      <c r="W254" s="159"/>
      <c r="X254" s="159"/>
      <c r="Y254" s="150"/>
      <c r="Z254" s="150"/>
      <c r="AA254" s="150"/>
      <c r="AB254" s="150"/>
      <c r="AC254" s="150"/>
      <c r="AD254" s="150"/>
      <c r="AE254" s="150"/>
      <c r="AF254" s="150"/>
      <c r="AG254" s="150" t="s">
        <v>228</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1" x14ac:dyDescent="0.25">
      <c r="A255" s="167">
        <v>119</v>
      </c>
      <c r="B255" s="168" t="s">
        <v>1680</v>
      </c>
      <c r="C255" s="177" t="s">
        <v>1738</v>
      </c>
      <c r="D255" s="169" t="s">
        <v>288</v>
      </c>
      <c r="E255" s="170">
        <v>35</v>
      </c>
      <c r="F255" s="171">
        <f>H255+J255</f>
        <v>0</v>
      </c>
      <c r="G255" s="171">
        <f>ROUND(E255*F255,2)</f>
        <v>0</v>
      </c>
      <c r="H255" s="172"/>
      <c r="I255" s="171">
        <f>ROUND(E255*H255,2)</f>
        <v>0</v>
      </c>
      <c r="J255" s="172"/>
      <c r="K255" s="171">
        <f>ROUND(E255*J255,2)</f>
        <v>0</v>
      </c>
      <c r="L255" s="171">
        <v>15</v>
      </c>
      <c r="M255" s="173">
        <f>G255*(1+L255/100)</f>
        <v>0</v>
      </c>
      <c r="N255" s="159">
        <v>0</v>
      </c>
      <c r="O255" s="159">
        <f>ROUND(E255*N255,2)</f>
        <v>0</v>
      </c>
      <c r="P255" s="159">
        <v>0</v>
      </c>
      <c r="Q255" s="159">
        <f>ROUND(E255*P255,2)</f>
        <v>0</v>
      </c>
      <c r="R255" s="159"/>
      <c r="S255" s="159" t="s">
        <v>267</v>
      </c>
      <c r="T255" s="159" t="s">
        <v>224</v>
      </c>
      <c r="U255" s="159">
        <v>0</v>
      </c>
      <c r="V255" s="159">
        <f>ROUND(E255*U255,2)</f>
        <v>0</v>
      </c>
      <c r="W255" s="159"/>
      <c r="X255" s="159" t="s">
        <v>1529</v>
      </c>
      <c r="Y255" s="150"/>
      <c r="Z255" s="150"/>
      <c r="AA255" s="150"/>
      <c r="AB255" s="150"/>
      <c r="AC255" s="150"/>
      <c r="AD255" s="150"/>
      <c r="AE255" s="150"/>
      <c r="AF255" s="150"/>
      <c r="AG255" s="150" t="s">
        <v>1530</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1" x14ac:dyDescent="0.25">
      <c r="A256" s="157"/>
      <c r="B256" s="158"/>
      <c r="C256" s="287" t="s">
        <v>1672</v>
      </c>
      <c r="D256" s="288"/>
      <c r="E256" s="288"/>
      <c r="F256" s="288"/>
      <c r="G256" s="288"/>
      <c r="H256" s="159"/>
      <c r="I256" s="159"/>
      <c r="J256" s="159"/>
      <c r="K256" s="159"/>
      <c r="L256" s="159"/>
      <c r="M256" s="159"/>
      <c r="N256" s="159"/>
      <c r="O256" s="159"/>
      <c r="P256" s="159"/>
      <c r="Q256" s="159"/>
      <c r="R256" s="159"/>
      <c r="S256" s="159"/>
      <c r="T256" s="159"/>
      <c r="U256" s="159"/>
      <c r="V256" s="159"/>
      <c r="W256" s="159"/>
      <c r="X256" s="159"/>
      <c r="Y256" s="150"/>
      <c r="Z256" s="150"/>
      <c r="AA256" s="150"/>
      <c r="AB256" s="150"/>
      <c r="AC256" s="150"/>
      <c r="AD256" s="150"/>
      <c r="AE256" s="150"/>
      <c r="AF256" s="150"/>
      <c r="AG256" s="150" t="s">
        <v>228</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33" x14ac:dyDescent="0.25">
      <c r="A257" s="3"/>
      <c r="B257" s="4"/>
      <c r="C257" s="178"/>
      <c r="D257" s="6"/>
      <c r="E257" s="3"/>
      <c r="F257" s="3"/>
      <c r="G257" s="3"/>
      <c r="H257" s="3"/>
      <c r="I257" s="3"/>
      <c r="J257" s="3"/>
      <c r="K257" s="3"/>
      <c r="L257" s="3"/>
      <c r="M257" s="3"/>
      <c r="N257" s="3"/>
      <c r="O257" s="3"/>
      <c r="P257" s="3"/>
      <c r="Q257" s="3"/>
      <c r="R257" s="3"/>
      <c r="S257" s="3"/>
      <c r="T257" s="3"/>
      <c r="U257" s="3"/>
      <c r="V257" s="3"/>
      <c r="W257" s="3"/>
      <c r="X257" s="3"/>
      <c r="AE257">
        <v>15</v>
      </c>
      <c r="AF257">
        <v>21</v>
      </c>
      <c r="AG257" t="s">
        <v>205</v>
      </c>
    </row>
    <row r="258" spans="1:33" x14ac:dyDescent="0.25">
      <c r="A258" s="153"/>
      <c r="B258" s="154" t="s">
        <v>31</v>
      </c>
      <c r="C258" s="179"/>
      <c r="D258" s="155"/>
      <c r="E258" s="156"/>
      <c r="F258" s="156"/>
      <c r="G258" s="175">
        <f>G8+G29+G38+G87+G98+G135+G150+G161+G188+G197</f>
        <v>0</v>
      </c>
      <c r="H258" s="3"/>
      <c r="I258" s="3"/>
      <c r="J258" s="3"/>
      <c r="K258" s="3"/>
      <c r="L258" s="3"/>
      <c r="M258" s="3"/>
      <c r="N258" s="3"/>
      <c r="O258" s="3"/>
      <c r="P258" s="3"/>
      <c r="Q258" s="3"/>
      <c r="R258" s="3"/>
      <c r="S258" s="3"/>
      <c r="T258" s="3"/>
      <c r="U258" s="3"/>
      <c r="V258" s="3"/>
      <c r="W258" s="3"/>
      <c r="X258" s="3"/>
      <c r="AE258">
        <f>SUMIF(L7:L256,AE257,G7:G256)</f>
        <v>0</v>
      </c>
      <c r="AF258">
        <f>SUMIF(L7:L256,AF257,G7:G256)</f>
        <v>0</v>
      </c>
      <c r="AG258" t="s">
        <v>260</v>
      </c>
    </row>
    <row r="259" spans="1:33" x14ac:dyDescent="0.25">
      <c r="A259" s="3"/>
      <c r="B259" s="4"/>
      <c r="C259" s="178"/>
      <c r="D259" s="6"/>
      <c r="E259" s="3"/>
      <c r="F259" s="3"/>
      <c r="G259" s="3"/>
      <c r="H259" s="3"/>
      <c r="I259" s="3"/>
      <c r="J259" s="3"/>
      <c r="K259" s="3"/>
      <c r="L259" s="3"/>
      <c r="M259" s="3"/>
      <c r="N259" s="3"/>
      <c r="O259" s="3"/>
      <c r="P259" s="3"/>
      <c r="Q259" s="3"/>
      <c r="R259" s="3"/>
      <c r="S259" s="3"/>
      <c r="T259" s="3"/>
      <c r="U259" s="3"/>
      <c r="V259" s="3"/>
      <c r="W259" s="3"/>
      <c r="X259" s="3"/>
    </row>
    <row r="260" spans="1:33" x14ac:dyDescent="0.25">
      <c r="A260" s="3"/>
      <c r="B260" s="4"/>
      <c r="C260" s="178"/>
      <c r="D260" s="6"/>
      <c r="E260" s="3"/>
      <c r="F260" s="3"/>
      <c r="G260" s="3"/>
      <c r="H260" s="3"/>
      <c r="I260" s="3"/>
      <c r="J260" s="3"/>
      <c r="K260" s="3"/>
      <c r="L260" s="3"/>
      <c r="M260" s="3"/>
      <c r="N260" s="3"/>
      <c r="O260" s="3"/>
      <c r="P260" s="3"/>
      <c r="Q260" s="3"/>
      <c r="R260" s="3"/>
      <c r="S260" s="3"/>
      <c r="T260" s="3"/>
      <c r="U260" s="3"/>
      <c r="V260" s="3"/>
      <c r="W260" s="3"/>
      <c r="X260" s="3"/>
    </row>
    <row r="261" spans="1:33" x14ac:dyDescent="0.25">
      <c r="A261" s="285" t="s">
        <v>261</v>
      </c>
      <c r="B261" s="285"/>
      <c r="C261" s="286"/>
      <c r="D261" s="6"/>
      <c r="E261" s="3"/>
      <c r="F261" s="3"/>
      <c r="G261" s="3"/>
      <c r="H261" s="3"/>
      <c r="I261" s="3"/>
      <c r="J261" s="3"/>
      <c r="K261" s="3"/>
      <c r="L261" s="3"/>
      <c r="M261" s="3"/>
      <c r="N261" s="3"/>
      <c r="O261" s="3"/>
      <c r="P261" s="3"/>
      <c r="Q261" s="3"/>
      <c r="R261" s="3"/>
      <c r="S261" s="3"/>
      <c r="T261" s="3"/>
      <c r="U261" s="3"/>
      <c r="V261" s="3"/>
      <c r="W261" s="3"/>
      <c r="X261" s="3"/>
    </row>
    <row r="262" spans="1:33" x14ac:dyDescent="0.25">
      <c r="A262" s="289"/>
      <c r="B262" s="290"/>
      <c r="C262" s="291"/>
      <c r="D262" s="290"/>
      <c r="E262" s="290"/>
      <c r="F262" s="290"/>
      <c r="G262" s="292"/>
      <c r="H262" s="3"/>
      <c r="I262" s="3"/>
      <c r="J262" s="3"/>
      <c r="K262" s="3"/>
      <c r="L262" s="3"/>
      <c r="M262" s="3"/>
      <c r="N262" s="3"/>
      <c r="O262" s="3"/>
      <c r="P262" s="3"/>
      <c r="Q262" s="3"/>
      <c r="R262" s="3"/>
      <c r="S262" s="3"/>
      <c r="T262" s="3"/>
      <c r="U262" s="3"/>
      <c r="V262" s="3"/>
      <c r="W262" s="3"/>
      <c r="X262" s="3"/>
      <c r="AG262" t="s">
        <v>262</v>
      </c>
    </row>
    <row r="263" spans="1:33" x14ac:dyDescent="0.25">
      <c r="A263" s="293"/>
      <c r="B263" s="294"/>
      <c r="C263" s="295"/>
      <c r="D263" s="294"/>
      <c r="E263" s="294"/>
      <c r="F263" s="294"/>
      <c r="G263" s="296"/>
      <c r="H263" s="3"/>
      <c r="I263" s="3"/>
      <c r="J263" s="3"/>
      <c r="K263" s="3"/>
      <c r="L263" s="3"/>
      <c r="M263" s="3"/>
      <c r="N263" s="3"/>
      <c r="O263" s="3"/>
      <c r="P263" s="3"/>
      <c r="Q263" s="3"/>
      <c r="R263" s="3"/>
      <c r="S263" s="3"/>
      <c r="T263" s="3"/>
      <c r="U263" s="3"/>
      <c r="V263" s="3"/>
      <c r="W263" s="3"/>
      <c r="X263" s="3"/>
    </row>
    <row r="264" spans="1:33" x14ac:dyDescent="0.25">
      <c r="A264" s="293"/>
      <c r="B264" s="294"/>
      <c r="C264" s="295"/>
      <c r="D264" s="294"/>
      <c r="E264" s="294"/>
      <c r="F264" s="294"/>
      <c r="G264" s="296"/>
      <c r="H264" s="3"/>
      <c r="I264" s="3"/>
      <c r="J264" s="3"/>
      <c r="K264" s="3"/>
      <c r="L264" s="3"/>
      <c r="M264" s="3"/>
      <c r="N264" s="3"/>
      <c r="O264" s="3"/>
      <c r="P264" s="3"/>
      <c r="Q264" s="3"/>
      <c r="R264" s="3"/>
      <c r="S264" s="3"/>
      <c r="T264" s="3"/>
      <c r="U264" s="3"/>
      <c r="V264" s="3"/>
      <c r="W264" s="3"/>
      <c r="X264" s="3"/>
    </row>
    <row r="265" spans="1:33" x14ac:dyDescent="0.25">
      <c r="A265" s="293"/>
      <c r="B265" s="294"/>
      <c r="C265" s="295"/>
      <c r="D265" s="294"/>
      <c r="E265" s="294"/>
      <c r="F265" s="294"/>
      <c r="G265" s="296"/>
      <c r="H265" s="3"/>
      <c r="I265" s="3"/>
      <c r="J265" s="3"/>
      <c r="K265" s="3"/>
      <c r="L265" s="3"/>
      <c r="M265" s="3"/>
      <c r="N265" s="3"/>
      <c r="O265" s="3"/>
      <c r="P265" s="3"/>
      <c r="Q265" s="3"/>
      <c r="R265" s="3"/>
      <c r="S265" s="3"/>
      <c r="T265" s="3"/>
      <c r="U265" s="3"/>
      <c r="V265" s="3"/>
      <c r="W265" s="3"/>
      <c r="X265" s="3"/>
    </row>
    <row r="266" spans="1:33" x14ac:dyDescent="0.25">
      <c r="A266" s="297"/>
      <c r="B266" s="298"/>
      <c r="C266" s="299"/>
      <c r="D266" s="298"/>
      <c r="E266" s="298"/>
      <c r="F266" s="298"/>
      <c r="G266" s="300"/>
      <c r="H266" s="3"/>
      <c r="I266" s="3"/>
      <c r="J266" s="3"/>
      <c r="K266" s="3"/>
      <c r="L266" s="3"/>
      <c r="M266" s="3"/>
      <c r="N266" s="3"/>
      <c r="O266" s="3"/>
      <c r="P266" s="3"/>
      <c r="Q266" s="3"/>
      <c r="R266" s="3"/>
      <c r="S266" s="3"/>
      <c r="T266" s="3"/>
      <c r="U266" s="3"/>
      <c r="V266" s="3"/>
      <c r="W266" s="3"/>
      <c r="X266" s="3"/>
    </row>
    <row r="267" spans="1:33" x14ac:dyDescent="0.25">
      <c r="A267" s="3"/>
      <c r="B267" s="4"/>
      <c r="C267" s="178"/>
      <c r="D267" s="6"/>
      <c r="E267" s="3"/>
      <c r="F267" s="3"/>
      <c r="G267" s="3"/>
      <c r="H267" s="3"/>
      <c r="I267" s="3"/>
      <c r="J267" s="3"/>
      <c r="K267" s="3"/>
      <c r="L267" s="3"/>
      <c r="M267" s="3"/>
      <c r="N267" s="3"/>
      <c r="O267" s="3"/>
      <c r="P267" s="3"/>
      <c r="Q267" s="3"/>
      <c r="R267" s="3"/>
      <c r="S267" s="3"/>
      <c r="T267" s="3"/>
      <c r="U267" s="3"/>
      <c r="V267" s="3"/>
      <c r="W267" s="3"/>
      <c r="X267" s="3"/>
    </row>
    <row r="268" spans="1:33" x14ac:dyDescent="0.25">
      <c r="C268" s="180"/>
      <c r="D268" s="10"/>
      <c r="AG268" t="s">
        <v>263</v>
      </c>
    </row>
    <row r="269" spans="1:33" x14ac:dyDescent="0.25">
      <c r="D269" s="10"/>
    </row>
    <row r="270" spans="1:33" x14ac:dyDescent="0.25">
      <c r="D270" s="10"/>
    </row>
    <row r="271" spans="1:33" x14ac:dyDescent="0.25">
      <c r="D271" s="10"/>
    </row>
    <row r="272" spans="1:33"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26">
    <mergeCell ref="A261:C261"/>
    <mergeCell ref="A262:G266"/>
    <mergeCell ref="C10:G10"/>
    <mergeCell ref="C12:G12"/>
    <mergeCell ref="C14:G14"/>
    <mergeCell ref="C16:G16"/>
    <mergeCell ref="C18:G18"/>
    <mergeCell ref="C20:G20"/>
    <mergeCell ref="C22:G22"/>
    <mergeCell ref="C24:G24"/>
    <mergeCell ref="C26:G26"/>
    <mergeCell ref="C28:G28"/>
    <mergeCell ref="C54:G54"/>
    <mergeCell ref="C68:G68"/>
    <mergeCell ref="C70:G70"/>
    <mergeCell ref="C72:G72"/>
    <mergeCell ref="C74:G74"/>
    <mergeCell ref="C76:G76"/>
    <mergeCell ref="C78:G78"/>
    <mergeCell ref="C56:G56"/>
    <mergeCell ref="C58:G58"/>
    <mergeCell ref="C60:G60"/>
    <mergeCell ref="C62:G62"/>
    <mergeCell ref="C64:G64"/>
    <mergeCell ref="A1:G1"/>
    <mergeCell ref="C2:G2"/>
    <mergeCell ref="C3:G3"/>
    <mergeCell ref="C4:G4"/>
    <mergeCell ref="C44:G44"/>
    <mergeCell ref="C46:G46"/>
    <mergeCell ref="C48:G48"/>
    <mergeCell ref="C50:G50"/>
    <mergeCell ref="C52:G52"/>
    <mergeCell ref="C31:G31"/>
    <mergeCell ref="C33:G33"/>
    <mergeCell ref="C35:G35"/>
    <mergeCell ref="C37:G37"/>
    <mergeCell ref="C40:G40"/>
    <mergeCell ref="C42:G42"/>
    <mergeCell ref="C66:G66"/>
    <mergeCell ref="C93:G93"/>
    <mergeCell ref="C95:G95"/>
    <mergeCell ref="C97:G97"/>
    <mergeCell ref="C100:G100"/>
    <mergeCell ref="C102:G102"/>
    <mergeCell ref="C104:G104"/>
    <mergeCell ref="C80:G80"/>
    <mergeCell ref="C82:G82"/>
    <mergeCell ref="C84:G84"/>
    <mergeCell ref="C86:G86"/>
    <mergeCell ref="C89:G89"/>
    <mergeCell ref="C91:G91"/>
    <mergeCell ref="C118:G118"/>
    <mergeCell ref="C120:G120"/>
    <mergeCell ref="C122:G122"/>
    <mergeCell ref="C124:G124"/>
    <mergeCell ref="C126:G126"/>
    <mergeCell ref="C128:G128"/>
    <mergeCell ref="C106:G106"/>
    <mergeCell ref="C108:G108"/>
    <mergeCell ref="C110:G110"/>
    <mergeCell ref="C112:G112"/>
    <mergeCell ref="C114:G114"/>
    <mergeCell ref="C116:G116"/>
    <mergeCell ref="C143:G143"/>
    <mergeCell ref="C145:G145"/>
    <mergeCell ref="C147:G147"/>
    <mergeCell ref="C149:G149"/>
    <mergeCell ref="C152:G152"/>
    <mergeCell ref="C154:G154"/>
    <mergeCell ref="C130:G130"/>
    <mergeCell ref="C132:G132"/>
    <mergeCell ref="C134:G134"/>
    <mergeCell ref="C137:G137"/>
    <mergeCell ref="C139:G139"/>
    <mergeCell ref="C141:G141"/>
    <mergeCell ref="C169:G169"/>
    <mergeCell ref="C171:G171"/>
    <mergeCell ref="C173:G173"/>
    <mergeCell ref="C175:G175"/>
    <mergeCell ref="C177:G177"/>
    <mergeCell ref="C179:G179"/>
    <mergeCell ref="C156:G156"/>
    <mergeCell ref="C158:G158"/>
    <mergeCell ref="C160:G160"/>
    <mergeCell ref="C163:G163"/>
    <mergeCell ref="C165:G165"/>
    <mergeCell ref="C167:G167"/>
    <mergeCell ref="C194:G194"/>
    <mergeCell ref="C196:G196"/>
    <mergeCell ref="C199:G199"/>
    <mergeCell ref="C201:G201"/>
    <mergeCell ref="C203:G203"/>
    <mergeCell ref="C205:G205"/>
    <mergeCell ref="C181:G181"/>
    <mergeCell ref="C183:G183"/>
    <mergeCell ref="C185:G185"/>
    <mergeCell ref="C187:G187"/>
    <mergeCell ref="C190:G190"/>
    <mergeCell ref="C192:G192"/>
    <mergeCell ref="C219:G219"/>
    <mergeCell ref="C221:G221"/>
    <mergeCell ref="C223:G223"/>
    <mergeCell ref="C225:G225"/>
    <mergeCell ref="C227:G227"/>
    <mergeCell ref="C229:G229"/>
    <mergeCell ref="C207:G207"/>
    <mergeCell ref="C209:G209"/>
    <mergeCell ref="C211:G211"/>
    <mergeCell ref="C213:G213"/>
    <mergeCell ref="C215:G215"/>
    <mergeCell ref="C217:G217"/>
    <mergeCell ref="C254:G254"/>
    <mergeCell ref="C256:G256"/>
    <mergeCell ref="C243:G243"/>
    <mergeCell ref="C245:G245"/>
    <mergeCell ref="C247:G247"/>
    <mergeCell ref="C249:G249"/>
    <mergeCell ref="C251:G251"/>
    <mergeCell ref="C253:G253"/>
    <mergeCell ref="C231:G231"/>
    <mergeCell ref="C233:G233"/>
    <mergeCell ref="C235:G235"/>
    <mergeCell ref="C237:G237"/>
    <mergeCell ref="C239:G239"/>
    <mergeCell ref="C241:G24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7"/>
  <sheetViews>
    <sheetView workbookViewId="0">
      <pane ySplit="7" topLeftCell="A8" activePane="bottomLeft" state="frozen"/>
      <selection pane="bottomLeft" activeCell="C75" sqref="C75"/>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customWidth="1"/>
    <col min="53" max="53" width="73.664062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66</v>
      </c>
      <c r="C3" s="279" t="s">
        <v>67</v>
      </c>
      <c r="D3" s="280"/>
      <c r="E3" s="280"/>
      <c r="F3" s="280"/>
      <c r="G3" s="281"/>
      <c r="AC3" s="124" t="s">
        <v>194</v>
      </c>
      <c r="AG3" t="s">
        <v>195</v>
      </c>
    </row>
    <row r="4" spans="1:60" ht="24.9" customHeight="1" x14ac:dyDescent="0.25">
      <c r="A4" s="143" t="s">
        <v>10</v>
      </c>
      <c r="B4" s="144" t="s">
        <v>68</v>
      </c>
      <c r="C4" s="282" t="s">
        <v>69</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SUMIF(AG9:AG24,"&lt;&gt;NOR",G9:G24)</f>
        <v>0</v>
      </c>
      <c r="H8" s="165"/>
      <c r="I8" s="165">
        <f>SUM(I9:I24)</f>
        <v>0</v>
      </c>
      <c r="J8" s="165"/>
      <c r="K8" s="165">
        <f>SUM(K9:K24)</f>
        <v>0</v>
      </c>
      <c r="L8" s="165"/>
      <c r="M8" s="166">
        <f>SUM(M9:M24)</f>
        <v>0</v>
      </c>
      <c r="N8" s="160"/>
      <c r="O8" s="160">
        <f>SUM(O9:O24)</f>
        <v>0</v>
      </c>
      <c r="P8" s="160"/>
      <c r="Q8" s="160">
        <f>SUM(Q9:Q24)</f>
        <v>0</v>
      </c>
      <c r="R8" s="160"/>
      <c r="S8" s="160"/>
      <c r="T8" s="160"/>
      <c r="U8" s="160"/>
      <c r="V8" s="160">
        <f>SUM(V9:V24)</f>
        <v>31.19</v>
      </c>
      <c r="W8" s="160"/>
      <c r="X8" s="160"/>
      <c r="AG8" t="s">
        <v>219</v>
      </c>
    </row>
    <row r="9" spans="1:60" outlineLevel="1" x14ac:dyDescent="0.25">
      <c r="A9" s="181">
        <v>1</v>
      </c>
      <c r="B9" s="182" t="s">
        <v>1739</v>
      </c>
      <c r="C9" s="188" t="s">
        <v>1740</v>
      </c>
      <c r="D9" s="183" t="s">
        <v>331</v>
      </c>
      <c r="E9" s="184">
        <v>20</v>
      </c>
      <c r="F9" s="185">
        <f>H9+J9</f>
        <v>0</v>
      </c>
      <c r="G9" s="185">
        <f>ROUND(E9*F9,2)</f>
        <v>0</v>
      </c>
      <c r="H9" s="186"/>
      <c r="I9" s="185">
        <f>ROUND(E9*H9,2)</f>
        <v>0</v>
      </c>
      <c r="J9" s="186"/>
      <c r="K9" s="185">
        <f>ROUND(E9*J9,2)</f>
        <v>0</v>
      </c>
      <c r="L9" s="185">
        <v>15</v>
      </c>
      <c r="M9" s="187">
        <f>G9*(1+L9/100)</f>
        <v>0</v>
      </c>
      <c r="N9" s="159">
        <v>0</v>
      </c>
      <c r="O9" s="159">
        <f>ROUND(E9*N9,2)</f>
        <v>0</v>
      </c>
      <c r="P9" s="159">
        <v>0</v>
      </c>
      <c r="Q9" s="159">
        <f>ROUND(E9*P9,2)</f>
        <v>0</v>
      </c>
      <c r="R9" s="159"/>
      <c r="S9" s="159" t="s">
        <v>1741</v>
      </c>
      <c r="T9" s="159" t="s">
        <v>224</v>
      </c>
      <c r="U9" s="159">
        <v>0.04</v>
      </c>
      <c r="V9" s="159">
        <f>ROUND(E9*U9,2)</f>
        <v>0.8</v>
      </c>
      <c r="W9" s="159"/>
      <c r="X9" s="159" t="s">
        <v>268</v>
      </c>
      <c r="Y9" s="150"/>
      <c r="Z9" s="150"/>
      <c r="AA9" s="150"/>
      <c r="AB9" s="150"/>
      <c r="AC9" s="150"/>
      <c r="AD9" s="150"/>
      <c r="AE9" s="150"/>
      <c r="AF9" s="150"/>
      <c r="AG9" s="150" t="s">
        <v>332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67">
        <v>2</v>
      </c>
      <c r="B10" s="168" t="s">
        <v>1742</v>
      </c>
      <c r="C10" s="177" t="s">
        <v>1743</v>
      </c>
      <c r="D10" s="169" t="s">
        <v>331</v>
      </c>
      <c r="E10" s="170">
        <v>20</v>
      </c>
      <c r="F10" s="171">
        <f>H10+J10</f>
        <v>0</v>
      </c>
      <c r="G10" s="171">
        <f>ROUND(E10*F10,2)</f>
        <v>0</v>
      </c>
      <c r="H10" s="172"/>
      <c r="I10" s="171">
        <f>ROUND(E10*H10,2)</f>
        <v>0</v>
      </c>
      <c r="J10" s="172"/>
      <c r="K10" s="171">
        <f>ROUND(E10*J10,2)</f>
        <v>0</v>
      </c>
      <c r="L10" s="171">
        <v>15</v>
      </c>
      <c r="M10" s="173">
        <f>G10*(1+L10/100)</f>
        <v>0</v>
      </c>
      <c r="N10" s="159">
        <v>0</v>
      </c>
      <c r="O10" s="159">
        <f>ROUND(E10*N10,2)</f>
        <v>0</v>
      </c>
      <c r="P10" s="159">
        <v>0</v>
      </c>
      <c r="Q10" s="159">
        <f>ROUND(E10*P10,2)</f>
        <v>0</v>
      </c>
      <c r="R10" s="159"/>
      <c r="S10" s="159" t="s">
        <v>223</v>
      </c>
      <c r="T10" s="159" t="s">
        <v>224</v>
      </c>
      <c r="U10" s="159">
        <v>0.26666000000000001</v>
      </c>
      <c r="V10" s="159">
        <f>ROUND(E10*U10,2)</f>
        <v>5.33</v>
      </c>
      <c r="W10" s="159"/>
      <c r="X10" s="159" t="s">
        <v>268</v>
      </c>
      <c r="Y10" s="150"/>
      <c r="Z10" s="150"/>
      <c r="AA10" s="150"/>
      <c r="AB10" s="150"/>
      <c r="AC10" s="150"/>
      <c r="AD10" s="150"/>
      <c r="AE10" s="150"/>
      <c r="AF10" s="150"/>
      <c r="AG10" s="150" t="s">
        <v>332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57"/>
      <c r="B11" s="158"/>
      <c r="C11" s="191" t="s">
        <v>1744</v>
      </c>
      <c r="D11" s="189"/>
      <c r="E11" s="190">
        <v>20</v>
      </c>
      <c r="F11" s="159"/>
      <c r="G11" s="159"/>
      <c r="H11" s="159"/>
      <c r="I11" s="159"/>
      <c r="J11" s="159"/>
      <c r="K11" s="159"/>
      <c r="L11" s="159"/>
      <c r="M11" s="159"/>
      <c r="N11" s="159"/>
      <c r="O11" s="159"/>
      <c r="P11" s="159"/>
      <c r="Q11" s="159"/>
      <c r="R11" s="159"/>
      <c r="S11" s="159"/>
      <c r="T11" s="159"/>
      <c r="U11" s="159"/>
      <c r="V11" s="159"/>
      <c r="W11" s="159"/>
      <c r="X11" s="159"/>
      <c r="Y11" s="150"/>
      <c r="Z11" s="150"/>
      <c r="AA11" s="150"/>
      <c r="AB11" s="150"/>
      <c r="AC11" s="150"/>
      <c r="AD11" s="150"/>
      <c r="AE11" s="150"/>
      <c r="AF11" s="150"/>
      <c r="AG11" s="150" t="s">
        <v>334</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67">
        <v>3</v>
      </c>
      <c r="B12" s="168" t="s">
        <v>1745</v>
      </c>
      <c r="C12" s="177" t="s">
        <v>1746</v>
      </c>
      <c r="D12" s="169" t="s">
        <v>331</v>
      </c>
      <c r="E12" s="170">
        <v>25.265000000000001</v>
      </c>
      <c r="F12" s="171">
        <f>H12+J12</f>
        <v>0</v>
      </c>
      <c r="G12" s="171">
        <f>ROUND(E12*F12,2)</f>
        <v>0</v>
      </c>
      <c r="H12" s="172"/>
      <c r="I12" s="171">
        <f>ROUND(E12*H12,2)</f>
        <v>0</v>
      </c>
      <c r="J12" s="172"/>
      <c r="K12" s="171">
        <f>ROUND(E12*J12,2)</f>
        <v>0</v>
      </c>
      <c r="L12" s="171">
        <v>15</v>
      </c>
      <c r="M12" s="173">
        <f>G12*(1+L12/100)</f>
        <v>0</v>
      </c>
      <c r="N12" s="159">
        <v>0</v>
      </c>
      <c r="O12" s="159">
        <f>ROUND(E12*N12,2)</f>
        <v>0</v>
      </c>
      <c r="P12" s="159">
        <v>0</v>
      </c>
      <c r="Q12" s="159">
        <f>ROUND(E12*P12,2)</f>
        <v>0</v>
      </c>
      <c r="R12" s="159"/>
      <c r="S12" s="159" t="s">
        <v>223</v>
      </c>
      <c r="T12" s="159" t="s">
        <v>224</v>
      </c>
      <c r="U12" s="159">
        <v>8.6999999999999994E-2</v>
      </c>
      <c r="V12" s="159">
        <f>ROUND(E12*U12,2)</f>
        <v>2.2000000000000002</v>
      </c>
      <c r="W12" s="159"/>
      <c r="X12" s="159" t="s">
        <v>268</v>
      </c>
      <c r="Y12" s="150"/>
      <c r="Z12" s="150"/>
      <c r="AA12" s="150"/>
      <c r="AB12" s="150"/>
      <c r="AC12" s="150"/>
      <c r="AD12" s="150"/>
      <c r="AE12" s="150"/>
      <c r="AF12" s="150"/>
      <c r="AG12" s="150" t="s">
        <v>269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191" t="s">
        <v>1747</v>
      </c>
      <c r="D13" s="189"/>
      <c r="E13" s="190">
        <v>25.27</v>
      </c>
      <c r="F13" s="159"/>
      <c r="G13" s="159"/>
      <c r="H13" s="159"/>
      <c r="I13" s="159"/>
      <c r="J13" s="159"/>
      <c r="K13" s="159"/>
      <c r="L13" s="159"/>
      <c r="M13" s="159"/>
      <c r="N13" s="159"/>
      <c r="O13" s="159"/>
      <c r="P13" s="159"/>
      <c r="Q13" s="159"/>
      <c r="R13" s="159"/>
      <c r="S13" s="159"/>
      <c r="T13" s="159"/>
      <c r="U13" s="159"/>
      <c r="V13" s="159"/>
      <c r="W13" s="159"/>
      <c r="X13" s="159"/>
      <c r="Y13" s="150"/>
      <c r="Z13" s="150"/>
      <c r="AA13" s="150"/>
      <c r="AB13" s="150"/>
      <c r="AC13" s="150"/>
      <c r="AD13" s="150"/>
      <c r="AE13" s="150"/>
      <c r="AF13" s="150"/>
      <c r="AG13" s="150" t="s">
        <v>334</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67">
        <v>4</v>
      </c>
      <c r="B14" s="168" t="s">
        <v>1226</v>
      </c>
      <c r="C14" s="177" t="s">
        <v>1227</v>
      </c>
      <c r="D14" s="169" t="s">
        <v>331</v>
      </c>
      <c r="E14" s="170">
        <v>14.734999999999999</v>
      </c>
      <c r="F14" s="171">
        <f>H14+J14</f>
        <v>0</v>
      </c>
      <c r="G14" s="171">
        <f>ROUND(E14*F14,2)</f>
        <v>0</v>
      </c>
      <c r="H14" s="172"/>
      <c r="I14" s="171">
        <f>ROUND(E14*H14,2)</f>
        <v>0</v>
      </c>
      <c r="J14" s="172"/>
      <c r="K14" s="171">
        <f>ROUND(E14*J14,2)</f>
        <v>0</v>
      </c>
      <c r="L14" s="171">
        <v>15</v>
      </c>
      <c r="M14" s="173">
        <f>G14*(1+L14/100)</f>
        <v>0</v>
      </c>
      <c r="N14" s="159">
        <v>0</v>
      </c>
      <c r="O14" s="159">
        <f>ROUND(E14*N14,2)</f>
        <v>0</v>
      </c>
      <c r="P14" s="159">
        <v>0</v>
      </c>
      <c r="Q14" s="159">
        <f>ROUND(E14*P14,2)</f>
        <v>0</v>
      </c>
      <c r="R14" s="159"/>
      <c r="S14" s="159" t="s">
        <v>223</v>
      </c>
      <c r="T14" s="159" t="s">
        <v>224</v>
      </c>
      <c r="U14" s="159">
        <v>1.0999999999999999E-2</v>
      </c>
      <c r="V14" s="159">
        <f>ROUND(E14*U14,2)</f>
        <v>0.16</v>
      </c>
      <c r="W14" s="159"/>
      <c r="X14" s="159" t="s">
        <v>268</v>
      </c>
      <c r="Y14" s="150"/>
      <c r="Z14" s="150"/>
      <c r="AA14" s="150"/>
      <c r="AB14" s="150"/>
      <c r="AC14" s="150"/>
      <c r="AD14" s="150"/>
      <c r="AE14" s="150"/>
      <c r="AF14" s="150"/>
      <c r="AG14" s="150" t="s">
        <v>332</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57"/>
      <c r="B15" s="158"/>
      <c r="C15" s="191" t="s">
        <v>1748</v>
      </c>
      <c r="D15" s="189"/>
      <c r="E15" s="190">
        <v>14.73</v>
      </c>
      <c r="F15" s="159"/>
      <c r="G15" s="159"/>
      <c r="H15" s="159"/>
      <c r="I15" s="159"/>
      <c r="J15" s="159"/>
      <c r="K15" s="159"/>
      <c r="L15" s="159"/>
      <c r="M15" s="159"/>
      <c r="N15" s="159"/>
      <c r="O15" s="159"/>
      <c r="P15" s="159"/>
      <c r="Q15" s="159"/>
      <c r="R15" s="159"/>
      <c r="S15" s="159"/>
      <c r="T15" s="159"/>
      <c r="U15" s="159"/>
      <c r="V15" s="159"/>
      <c r="W15" s="159"/>
      <c r="X15" s="159"/>
      <c r="Y15" s="150"/>
      <c r="Z15" s="150"/>
      <c r="AA15" s="150"/>
      <c r="AB15" s="150"/>
      <c r="AC15" s="150"/>
      <c r="AD15" s="150"/>
      <c r="AE15" s="150"/>
      <c r="AF15" s="150"/>
      <c r="AG15" s="150" t="s">
        <v>334</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67">
        <v>5</v>
      </c>
      <c r="B16" s="168" t="s">
        <v>1228</v>
      </c>
      <c r="C16" s="177" t="s">
        <v>1229</v>
      </c>
      <c r="D16" s="169" t="s">
        <v>331</v>
      </c>
      <c r="E16" s="170">
        <v>279.96499999999997</v>
      </c>
      <c r="F16" s="171">
        <f>H16+J16</f>
        <v>0</v>
      </c>
      <c r="G16" s="171">
        <f>ROUND(E16*F16,2)</f>
        <v>0</v>
      </c>
      <c r="H16" s="172"/>
      <c r="I16" s="171">
        <f>ROUND(E16*H16,2)</f>
        <v>0</v>
      </c>
      <c r="J16" s="172"/>
      <c r="K16" s="171">
        <f>ROUND(E16*J16,2)</f>
        <v>0</v>
      </c>
      <c r="L16" s="171">
        <v>15</v>
      </c>
      <c r="M16" s="173">
        <f>G16*(1+L16/100)</f>
        <v>0</v>
      </c>
      <c r="N16" s="159">
        <v>0</v>
      </c>
      <c r="O16" s="159">
        <f>ROUND(E16*N16,2)</f>
        <v>0</v>
      </c>
      <c r="P16" s="159">
        <v>0</v>
      </c>
      <c r="Q16" s="159">
        <f>ROUND(E16*P16,2)</f>
        <v>0</v>
      </c>
      <c r="R16" s="159"/>
      <c r="S16" s="159" t="s">
        <v>223</v>
      </c>
      <c r="T16" s="159" t="s">
        <v>224</v>
      </c>
      <c r="U16" s="159">
        <v>0</v>
      </c>
      <c r="V16" s="159">
        <f>ROUND(E16*U16,2)</f>
        <v>0</v>
      </c>
      <c r="W16" s="159"/>
      <c r="X16" s="159" t="s">
        <v>268</v>
      </c>
      <c r="Y16" s="150"/>
      <c r="Z16" s="150"/>
      <c r="AA16" s="150"/>
      <c r="AB16" s="150"/>
      <c r="AC16" s="150"/>
      <c r="AD16" s="150"/>
      <c r="AE16" s="150"/>
      <c r="AF16" s="150"/>
      <c r="AG16" s="150" t="s">
        <v>332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57"/>
      <c r="B17" s="158"/>
      <c r="C17" s="191" t="s">
        <v>1749</v>
      </c>
      <c r="D17" s="189"/>
      <c r="E17" s="190">
        <v>279.95999999999998</v>
      </c>
      <c r="F17" s="159"/>
      <c r="G17" s="159"/>
      <c r="H17" s="159"/>
      <c r="I17" s="159"/>
      <c r="J17" s="159"/>
      <c r="K17" s="159"/>
      <c r="L17" s="159"/>
      <c r="M17" s="159"/>
      <c r="N17" s="159"/>
      <c r="O17" s="159"/>
      <c r="P17" s="159"/>
      <c r="Q17" s="159"/>
      <c r="R17" s="159"/>
      <c r="S17" s="159"/>
      <c r="T17" s="159"/>
      <c r="U17" s="159"/>
      <c r="V17" s="159"/>
      <c r="W17" s="159"/>
      <c r="X17" s="159"/>
      <c r="Y17" s="150"/>
      <c r="Z17" s="150"/>
      <c r="AA17" s="150"/>
      <c r="AB17" s="150"/>
      <c r="AC17" s="150"/>
      <c r="AD17" s="150"/>
      <c r="AE17" s="150"/>
      <c r="AF17" s="150"/>
      <c r="AG17" s="150" t="s">
        <v>334</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81">
        <v>6</v>
      </c>
      <c r="B18" s="182" t="s">
        <v>1750</v>
      </c>
      <c r="C18" s="188" t="s">
        <v>1751</v>
      </c>
      <c r="D18" s="183" t="s">
        <v>331</v>
      </c>
      <c r="E18" s="184">
        <v>25.265000000000001</v>
      </c>
      <c r="F18" s="185">
        <f>H18+J18</f>
        <v>0</v>
      </c>
      <c r="G18" s="185">
        <f>ROUND(E18*F18,2)</f>
        <v>0</v>
      </c>
      <c r="H18" s="186"/>
      <c r="I18" s="185">
        <f>ROUND(E18*H18,2)</f>
        <v>0</v>
      </c>
      <c r="J18" s="186"/>
      <c r="K18" s="185">
        <f>ROUND(E18*J18,2)</f>
        <v>0</v>
      </c>
      <c r="L18" s="185">
        <v>15</v>
      </c>
      <c r="M18" s="187">
        <f>G18*(1+L18/100)</f>
        <v>0</v>
      </c>
      <c r="N18" s="159">
        <v>0</v>
      </c>
      <c r="O18" s="159">
        <f>ROUND(E18*N18,2)</f>
        <v>0</v>
      </c>
      <c r="P18" s="159">
        <v>0</v>
      </c>
      <c r="Q18" s="159">
        <f>ROUND(E18*P18,2)</f>
        <v>0</v>
      </c>
      <c r="R18" s="159"/>
      <c r="S18" s="159" t="s">
        <v>223</v>
      </c>
      <c r="T18" s="159" t="s">
        <v>224</v>
      </c>
      <c r="U18" s="159">
        <v>0.65200000000000002</v>
      </c>
      <c r="V18" s="159">
        <f>ROUND(E18*U18,2)</f>
        <v>16.47</v>
      </c>
      <c r="W18" s="159"/>
      <c r="X18" s="159" t="s">
        <v>268</v>
      </c>
      <c r="Y18" s="150"/>
      <c r="Z18" s="150"/>
      <c r="AA18" s="150"/>
      <c r="AB18" s="150"/>
      <c r="AC18" s="150"/>
      <c r="AD18" s="150"/>
      <c r="AE18" s="150"/>
      <c r="AF18" s="150"/>
      <c r="AG18" s="150" t="s">
        <v>269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81">
        <v>7</v>
      </c>
      <c r="B19" s="182" t="s">
        <v>1234</v>
      </c>
      <c r="C19" s="188" t="s">
        <v>1235</v>
      </c>
      <c r="D19" s="183" t="s">
        <v>331</v>
      </c>
      <c r="E19" s="184">
        <v>20</v>
      </c>
      <c r="F19" s="185">
        <f>H19+J19</f>
        <v>0</v>
      </c>
      <c r="G19" s="185">
        <f>ROUND(E19*F19,2)</f>
        <v>0</v>
      </c>
      <c r="H19" s="186"/>
      <c r="I19" s="185">
        <f>ROUND(E19*H19,2)</f>
        <v>0</v>
      </c>
      <c r="J19" s="186"/>
      <c r="K19" s="185">
        <f>ROUND(E19*J19,2)</f>
        <v>0</v>
      </c>
      <c r="L19" s="185">
        <v>15</v>
      </c>
      <c r="M19" s="187">
        <f>G19*(1+L19/100)</f>
        <v>0</v>
      </c>
      <c r="N19" s="159">
        <v>0</v>
      </c>
      <c r="O19" s="159">
        <f>ROUND(E19*N19,2)</f>
        <v>0</v>
      </c>
      <c r="P19" s="159">
        <v>0</v>
      </c>
      <c r="Q19" s="159">
        <f>ROUND(E19*P19,2)</f>
        <v>0</v>
      </c>
      <c r="R19" s="159"/>
      <c r="S19" s="159" t="s">
        <v>223</v>
      </c>
      <c r="T19" s="159" t="s">
        <v>224</v>
      </c>
      <c r="U19" s="159">
        <v>8.9999999999999993E-3</v>
      </c>
      <c r="V19" s="159">
        <f>ROUND(E19*U19,2)</f>
        <v>0.18</v>
      </c>
      <c r="W19" s="159"/>
      <c r="X19" s="159" t="s">
        <v>268</v>
      </c>
      <c r="Y19" s="150"/>
      <c r="Z19" s="150"/>
      <c r="AA19" s="150"/>
      <c r="AB19" s="150"/>
      <c r="AC19" s="150"/>
      <c r="AD19" s="150"/>
      <c r="AE19" s="150"/>
      <c r="AF19" s="150"/>
      <c r="AG19" s="150" t="s">
        <v>269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67">
        <v>8</v>
      </c>
      <c r="B20" s="168" t="s">
        <v>1752</v>
      </c>
      <c r="C20" s="177" t="s">
        <v>1753</v>
      </c>
      <c r="D20" s="169" t="s">
        <v>331</v>
      </c>
      <c r="E20" s="170">
        <v>5.2649999999999997</v>
      </c>
      <c r="F20" s="171">
        <f>H20+J20</f>
        <v>0</v>
      </c>
      <c r="G20" s="171">
        <f>ROUND(E20*F20,2)</f>
        <v>0</v>
      </c>
      <c r="H20" s="172"/>
      <c r="I20" s="171">
        <f>ROUND(E20*H20,2)</f>
        <v>0</v>
      </c>
      <c r="J20" s="172"/>
      <c r="K20" s="171">
        <f>ROUND(E20*J20,2)</f>
        <v>0</v>
      </c>
      <c r="L20" s="171">
        <v>15</v>
      </c>
      <c r="M20" s="173">
        <f>G20*(1+L20/100)</f>
        <v>0</v>
      </c>
      <c r="N20" s="159">
        <v>0</v>
      </c>
      <c r="O20" s="159">
        <f>ROUND(E20*N20,2)</f>
        <v>0</v>
      </c>
      <c r="P20" s="159">
        <v>0</v>
      </c>
      <c r="Q20" s="159">
        <f>ROUND(E20*P20,2)</f>
        <v>0</v>
      </c>
      <c r="R20" s="159"/>
      <c r="S20" s="159" t="s">
        <v>223</v>
      </c>
      <c r="T20" s="159" t="s">
        <v>224</v>
      </c>
      <c r="U20" s="159">
        <v>1.1499999999999999</v>
      </c>
      <c r="V20" s="159">
        <f>ROUND(E20*U20,2)</f>
        <v>6.05</v>
      </c>
      <c r="W20" s="159"/>
      <c r="X20" s="159" t="s">
        <v>268</v>
      </c>
      <c r="Y20" s="150"/>
      <c r="Z20" s="150"/>
      <c r="AA20" s="150"/>
      <c r="AB20" s="150"/>
      <c r="AC20" s="150"/>
      <c r="AD20" s="150"/>
      <c r="AE20" s="150"/>
      <c r="AF20" s="150"/>
      <c r="AG20" s="150" t="s">
        <v>269</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57"/>
      <c r="B21" s="158"/>
      <c r="C21" s="191" t="s">
        <v>1754</v>
      </c>
      <c r="D21" s="189"/>
      <c r="E21" s="190">
        <v>5.26</v>
      </c>
      <c r="F21" s="159"/>
      <c r="G21" s="159"/>
      <c r="H21" s="159"/>
      <c r="I21" s="159"/>
      <c r="J21" s="159"/>
      <c r="K21" s="159"/>
      <c r="L21" s="159"/>
      <c r="M21" s="159"/>
      <c r="N21" s="159"/>
      <c r="O21" s="159"/>
      <c r="P21" s="159"/>
      <c r="Q21" s="159"/>
      <c r="R21" s="159"/>
      <c r="S21" s="159"/>
      <c r="T21" s="159"/>
      <c r="U21" s="159"/>
      <c r="V21" s="159"/>
      <c r="W21" s="159"/>
      <c r="X21" s="159"/>
      <c r="Y21" s="150"/>
      <c r="Z21" s="150"/>
      <c r="AA21" s="150"/>
      <c r="AB21" s="150"/>
      <c r="AC21" s="150"/>
      <c r="AD21" s="150"/>
      <c r="AE21" s="150"/>
      <c r="AF21" s="150"/>
      <c r="AG21" s="150" t="s">
        <v>334</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81">
        <v>9</v>
      </c>
      <c r="B22" s="182" t="s">
        <v>1236</v>
      </c>
      <c r="C22" s="188" t="s">
        <v>1237</v>
      </c>
      <c r="D22" s="183" t="s">
        <v>331</v>
      </c>
      <c r="E22" s="184">
        <v>14.734999999999999</v>
      </c>
      <c r="F22" s="185">
        <f>H22+J22</f>
        <v>0</v>
      </c>
      <c r="G22" s="185">
        <f>ROUND(E22*F22,2)</f>
        <v>0</v>
      </c>
      <c r="H22" s="186"/>
      <c r="I22" s="185">
        <f>ROUND(E22*H22,2)</f>
        <v>0</v>
      </c>
      <c r="J22" s="186"/>
      <c r="K22" s="185">
        <f>ROUND(E22*J22,2)</f>
        <v>0</v>
      </c>
      <c r="L22" s="185">
        <v>15</v>
      </c>
      <c r="M22" s="187">
        <f>G22*(1+L22/100)</f>
        <v>0</v>
      </c>
      <c r="N22" s="159">
        <v>0</v>
      </c>
      <c r="O22" s="159">
        <f>ROUND(E22*N22,2)</f>
        <v>0</v>
      </c>
      <c r="P22" s="159">
        <v>0</v>
      </c>
      <c r="Q22" s="159">
        <f>ROUND(E22*P22,2)</f>
        <v>0</v>
      </c>
      <c r="R22" s="159"/>
      <c r="S22" s="159" t="s">
        <v>223</v>
      </c>
      <c r="T22" s="159" t="s">
        <v>224</v>
      </c>
      <c r="U22" s="159">
        <v>0</v>
      </c>
      <c r="V22" s="159">
        <f>ROUND(E22*U22,2)</f>
        <v>0</v>
      </c>
      <c r="W22" s="159"/>
      <c r="X22" s="159" t="s">
        <v>268</v>
      </c>
      <c r="Y22" s="150"/>
      <c r="Z22" s="150"/>
      <c r="AA22" s="150"/>
      <c r="AB22" s="150"/>
      <c r="AC22" s="150"/>
      <c r="AD22" s="150"/>
      <c r="AE22" s="150"/>
      <c r="AF22" s="150"/>
      <c r="AG22" s="150" t="s">
        <v>332</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67">
        <v>10</v>
      </c>
      <c r="B23" s="168" t="s">
        <v>1755</v>
      </c>
      <c r="C23" s="177" t="s">
        <v>1756</v>
      </c>
      <c r="D23" s="169" t="s">
        <v>318</v>
      </c>
      <c r="E23" s="170">
        <v>20</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267</v>
      </c>
      <c r="T23" s="159" t="s">
        <v>224</v>
      </c>
      <c r="U23" s="159">
        <v>0</v>
      </c>
      <c r="V23" s="159">
        <f>ROUND(E23*U23,2)</f>
        <v>0</v>
      </c>
      <c r="W23" s="159"/>
      <c r="X23" s="159" t="s">
        <v>268</v>
      </c>
      <c r="Y23" s="150"/>
      <c r="Z23" s="150"/>
      <c r="AA23" s="150"/>
      <c r="AB23" s="150"/>
      <c r="AC23" s="150"/>
      <c r="AD23" s="150"/>
      <c r="AE23" s="150"/>
      <c r="AF23" s="150"/>
      <c r="AG23" s="150" t="s">
        <v>269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1" t="s">
        <v>1757</v>
      </c>
      <c r="D24" s="189"/>
      <c r="E24" s="190">
        <v>20</v>
      </c>
      <c r="F24" s="159"/>
      <c r="G24" s="159"/>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334</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5">
      <c r="A25" s="161" t="s">
        <v>218</v>
      </c>
      <c r="B25" s="162" t="s">
        <v>110</v>
      </c>
      <c r="C25" s="176" t="s">
        <v>111</v>
      </c>
      <c r="D25" s="163"/>
      <c r="E25" s="164"/>
      <c r="F25" s="165"/>
      <c r="G25" s="165">
        <f>SUMIF(AG26:AG48,"&lt;&gt;NOR",G26:G48)</f>
        <v>0</v>
      </c>
      <c r="H25" s="165"/>
      <c r="I25" s="165">
        <f>SUM(I26:I48)</f>
        <v>0</v>
      </c>
      <c r="J25" s="165"/>
      <c r="K25" s="165">
        <f>SUM(K26:K48)</f>
        <v>0</v>
      </c>
      <c r="L25" s="165"/>
      <c r="M25" s="166">
        <f>SUM(M26:M48)</f>
        <v>0</v>
      </c>
      <c r="N25" s="160"/>
      <c r="O25" s="160">
        <f>SUM(O26:O48)</f>
        <v>24.72</v>
      </c>
      <c r="P25" s="160"/>
      <c r="Q25" s="160">
        <f>SUM(Q26:Q48)</f>
        <v>0</v>
      </c>
      <c r="R25" s="160"/>
      <c r="S25" s="160"/>
      <c r="T25" s="160"/>
      <c r="U25" s="160"/>
      <c r="V25" s="160">
        <f>SUM(V26:V48)</f>
        <v>32.56</v>
      </c>
      <c r="W25" s="160"/>
      <c r="X25" s="160"/>
      <c r="AG25" t="s">
        <v>219</v>
      </c>
    </row>
    <row r="26" spans="1:60" ht="20.399999999999999" outlineLevel="1" x14ac:dyDescent="0.25">
      <c r="A26" s="167">
        <v>11</v>
      </c>
      <c r="B26" s="168" t="s">
        <v>1758</v>
      </c>
      <c r="C26" s="177" t="s">
        <v>1759</v>
      </c>
      <c r="D26" s="169" t="s">
        <v>331</v>
      </c>
      <c r="E26" s="170">
        <v>4.7</v>
      </c>
      <c r="F26" s="171">
        <f>H26+J26</f>
        <v>0</v>
      </c>
      <c r="G26" s="171">
        <f>ROUND(E26*F26,2)</f>
        <v>0</v>
      </c>
      <c r="H26" s="172"/>
      <c r="I26" s="171">
        <f>ROUND(E26*H26,2)</f>
        <v>0</v>
      </c>
      <c r="J26" s="172"/>
      <c r="K26" s="171">
        <f>ROUND(E26*J26,2)</f>
        <v>0</v>
      </c>
      <c r="L26" s="171">
        <v>15</v>
      </c>
      <c r="M26" s="173">
        <f>G26*(1+L26/100)</f>
        <v>0</v>
      </c>
      <c r="N26" s="159">
        <v>1.665</v>
      </c>
      <c r="O26" s="159">
        <f>ROUND(E26*N26,2)</f>
        <v>7.83</v>
      </c>
      <c r="P26" s="159">
        <v>0</v>
      </c>
      <c r="Q26" s="159">
        <f>ROUND(E26*P26,2)</f>
        <v>0</v>
      </c>
      <c r="R26" s="159"/>
      <c r="S26" s="159" t="s">
        <v>223</v>
      </c>
      <c r="T26" s="159" t="s">
        <v>224</v>
      </c>
      <c r="U26" s="159">
        <v>0.92</v>
      </c>
      <c r="V26" s="159">
        <f>ROUND(E26*U26,2)</f>
        <v>4.32</v>
      </c>
      <c r="W26" s="159"/>
      <c r="X26" s="159" t="s">
        <v>268</v>
      </c>
      <c r="Y26" s="150"/>
      <c r="Z26" s="150"/>
      <c r="AA26" s="150"/>
      <c r="AB26" s="150"/>
      <c r="AC26" s="150"/>
      <c r="AD26" s="150"/>
      <c r="AE26" s="150"/>
      <c r="AF26" s="150"/>
      <c r="AG26" s="150" t="s">
        <v>332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57"/>
      <c r="B27" s="158"/>
      <c r="C27" s="191" t="s">
        <v>1760</v>
      </c>
      <c r="D27" s="189"/>
      <c r="E27" s="190">
        <v>4.7</v>
      </c>
      <c r="F27" s="159"/>
      <c r="G27" s="159"/>
      <c r="H27" s="159"/>
      <c r="I27" s="159"/>
      <c r="J27" s="159"/>
      <c r="K27" s="159"/>
      <c r="L27" s="159"/>
      <c r="M27" s="159"/>
      <c r="N27" s="159"/>
      <c r="O27" s="159"/>
      <c r="P27" s="159"/>
      <c r="Q27" s="159"/>
      <c r="R27" s="159"/>
      <c r="S27" s="159"/>
      <c r="T27" s="159"/>
      <c r="U27" s="159"/>
      <c r="V27" s="159"/>
      <c r="W27" s="159"/>
      <c r="X27" s="159"/>
      <c r="Y27" s="150"/>
      <c r="Z27" s="150"/>
      <c r="AA27" s="150"/>
      <c r="AB27" s="150"/>
      <c r="AC27" s="150"/>
      <c r="AD27" s="150"/>
      <c r="AE27" s="150"/>
      <c r="AF27" s="150"/>
      <c r="AG27" s="150" t="s">
        <v>334</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67">
        <v>12</v>
      </c>
      <c r="B28" s="168" t="s">
        <v>1761</v>
      </c>
      <c r="C28" s="177" t="s">
        <v>1762</v>
      </c>
      <c r="D28" s="169" t="s">
        <v>288</v>
      </c>
      <c r="E28" s="170">
        <v>10.75</v>
      </c>
      <c r="F28" s="171">
        <f>H28+J28</f>
        <v>0</v>
      </c>
      <c r="G28" s="171">
        <f>ROUND(E28*F28,2)</f>
        <v>0</v>
      </c>
      <c r="H28" s="172"/>
      <c r="I28" s="171">
        <f>ROUND(E28*H28,2)</f>
        <v>0</v>
      </c>
      <c r="J28" s="172"/>
      <c r="K28" s="171">
        <f>ROUND(E28*J28,2)</f>
        <v>0</v>
      </c>
      <c r="L28" s="171">
        <v>15</v>
      </c>
      <c r="M28" s="173">
        <f>G28*(1+L28/100)</f>
        <v>0</v>
      </c>
      <c r="N28" s="159">
        <v>1.447E-2</v>
      </c>
      <c r="O28" s="159">
        <f>ROUND(E28*N28,2)</f>
        <v>0.16</v>
      </c>
      <c r="P28" s="159">
        <v>0</v>
      </c>
      <c r="Q28" s="159">
        <f>ROUND(E28*P28,2)</f>
        <v>0</v>
      </c>
      <c r="R28" s="159"/>
      <c r="S28" s="159" t="s">
        <v>1763</v>
      </c>
      <c r="T28" s="159" t="s">
        <v>224</v>
      </c>
      <c r="U28" s="159">
        <v>7.0000000000000007E-2</v>
      </c>
      <c r="V28" s="159">
        <f>ROUND(E28*U28,2)</f>
        <v>0.75</v>
      </c>
      <c r="W28" s="159"/>
      <c r="X28" s="159" t="s">
        <v>268</v>
      </c>
      <c r="Y28" s="150"/>
      <c r="Z28" s="150"/>
      <c r="AA28" s="150"/>
      <c r="AB28" s="150"/>
      <c r="AC28" s="150"/>
      <c r="AD28" s="150"/>
      <c r="AE28" s="150"/>
      <c r="AF28" s="150"/>
      <c r="AG28" s="150" t="s">
        <v>332</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57"/>
      <c r="B29" s="158"/>
      <c r="C29" s="191" t="s">
        <v>1764</v>
      </c>
      <c r="D29" s="189"/>
      <c r="E29" s="190">
        <v>10.75</v>
      </c>
      <c r="F29" s="159"/>
      <c r="G29" s="159"/>
      <c r="H29" s="159"/>
      <c r="I29" s="159"/>
      <c r="J29" s="159"/>
      <c r="K29" s="159"/>
      <c r="L29" s="159"/>
      <c r="M29" s="159"/>
      <c r="N29" s="159"/>
      <c r="O29" s="159"/>
      <c r="P29" s="159"/>
      <c r="Q29" s="159"/>
      <c r="R29" s="159"/>
      <c r="S29" s="159"/>
      <c r="T29" s="159"/>
      <c r="U29" s="159"/>
      <c r="V29" s="159"/>
      <c r="W29" s="159"/>
      <c r="X29" s="159"/>
      <c r="Y29" s="150"/>
      <c r="Z29" s="150"/>
      <c r="AA29" s="150"/>
      <c r="AB29" s="150"/>
      <c r="AC29" s="150"/>
      <c r="AD29" s="150"/>
      <c r="AE29" s="150"/>
      <c r="AF29" s="150"/>
      <c r="AG29" s="150" t="s">
        <v>334</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67">
        <v>13</v>
      </c>
      <c r="B30" s="168" t="s">
        <v>1765</v>
      </c>
      <c r="C30" s="177" t="s">
        <v>1766</v>
      </c>
      <c r="D30" s="169" t="s">
        <v>318</v>
      </c>
      <c r="E30" s="170">
        <v>16.125</v>
      </c>
      <c r="F30" s="171">
        <f>H30+J30</f>
        <v>0</v>
      </c>
      <c r="G30" s="171">
        <f>ROUND(E30*F30,2)</f>
        <v>0</v>
      </c>
      <c r="H30" s="172"/>
      <c r="I30" s="171">
        <f>ROUND(E30*H30,2)</f>
        <v>0</v>
      </c>
      <c r="J30" s="172"/>
      <c r="K30" s="171">
        <f>ROUND(E30*J30,2)</f>
        <v>0</v>
      </c>
      <c r="L30" s="171">
        <v>15</v>
      </c>
      <c r="M30" s="173">
        <f>G30*(1+L30/100)</f>
        <v>0</v>
      </c>
      <c r="N30" s="159">
        <v>1.8000000000000001E-4</v>
      </c>
      <c r="O30" s="159">
        <f>ROUND(E30*N30,2)</f>
        <v>0</v>
      </c>
      <c r="P30" s="159">
        <v>0</v>
      </c>
      <c r="Q30" s="159">
        <f>ROUND(E30*P30,2)</f>
        <v>0</v>
      </c>
      <c r="R30" s="159"/>
      <c r="S30" s="159" t="s">
        <v>223</v>
      </c>
      <c r="T30" s="159" t="s">
        <v>224</v>
      </c>
      <c r="U30" s="159">
        <v>7.4999999999999997E-2</v>
      </c>
      <c r="V30" s="159">
        <f>ROUND(E30*U30,2)</f>
        <v>1.21</v>
      </c>
      <c r="W30" s="159"/>
      <c r="X30" s="159" t="s">
        <v>268</v>
      </c>
      <c r="Y30" s="150"/>
      <c r="Z30" s="150"/>
      <c r="AA30" s="150"/>
      <c r="AB30" s="150"/>
      <c r="AC30" s="150"/>
      <c r="AD30" s="150"/>
      <c r="AE30" s="150"/>
      <c r="AF30" s="150"/>
      <c r="AG30" s="150" t="s">
        <v>332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57"/>
      <c r="B31" s="158"/>
      <c r="C31" s="191" t="s">
        <v>1767</v>
      </c>
      <c r="D31" s="189"/>
      <c r="E31" s="190">
        <v>16.13</v>
      </c>
      <c r="F31" s="159"/>
      <c r="G31" s="159"/>
      <c r="H31" s="159"/>
      <c r="I31" s="159"/>
      <c r="J31" s="159"/>
      <c r="K31" s="159"/>
      <c r="L31" s="159"/>
      <c r="M31" s="159"/>
      <c r="N31" s="159"/>
      <c r="O31" s="159"/>
      <c r="P31" s="159"/>
      <c r="Q31" s="159"/>
      <c r="R31" s="159"/>
      <c r="S31" s="159"/>
      <c r="T31" s="159"/>
      <c r="U31" s="159"/>
      <c r="V31" s="159"/>
      <c r="W31" s="159"/>
      <c r="X31" s="159"/>
      <c r="Y31" s="150"/>
      <c r="Z31" s="150"/>
      <c r="AA31" s="150"/>
      <c r="AB31" s="150"/>
      <c r="AC31" s="150"/>
      <c r="AD31" s="150"/>
      <c r="AE31" s="150"/>
      <c r="AF31" s="150"/>
      <c r="AG31" s="150" t="s">
        <v>334</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67">
        <v>14</v>
      </c>
      <c r="B32" s="168" t="s">
        <v>1768</v>
      </c>
      <c r="C32" s="177" t="s">
        <v>1769</v>
      </c>
      <c r="D32" s="169" t="s">
        <v>331</v>
      </c>
      <c r="E32" s="170">
        <v>1.3162499999999999</v>
      </c>
      <c r="F32" s="171">
        <f>H32+J32</f>
        <v>0</v>
      </c>
      <c r="G32" s="171">
        <f>ROUND(E32*F32,2)</f>
        <v>0</v>
      </c>
      <c r="H32" s="172"/>
      <c r="I32" s="171">
        <f>ROUND(E32*H32,2)</f>
        <v>0</v>
      </c>
      <c r="J32" s="172"/>
      <c r="K32" s="171">
        <f>ROUND(E32*J32,2)</f>
        <v>0</v>
      </c>
      <c r="L32" s="171">
        <v>15</v>
      </c>
      <c r="M32" s="173">
        <f>G32*(1+L32/100)</f>
        <v>0</v>
      </c>
      <c r="N32" s="159">
        <v>2.16</v>
      </c>
      <c r="O32" s="159">
        <f>ROUND(E32*N32,2)</f>
        <v>2.84</v>
      </c>
      <c r="P32" s="159">
        <v>0</v>
      </c>
      <c r="Q32" s="159">
        <f>ROUND(E32*P32,2)</f>
        <v>0</v>
      </c>
      <c r="R32" s="159"/>
      <c r="S32" s="159" t="s">
        <v>223</v>
      </c>
      <c r="T32" s="159" t="s">
        <v>224</v>
      </c>
      <c r="U32" s="159">
        <v>1.085</v>
      </c>
      <c r="V32" s="159">
        <f>ROUND(E32*U32,2)</f>
        <v>1.43</v>
      </c>
      <c r="W32" s="159"/>
      <c r="X32" s="159" t="s">
        <v>268</v>
      </c>
      <c r="Y32" s="150"/>
      <c r="Z32" s="150"/>
      <c r="AA32" s="150"/>
      <c r="AB32" s="150"/>
      <c r="AC32" s="150"/>
      <c r="AD32" s="150"/>
      <c r="AE32" s="150"/>
      <c r="AF32" s="150"/>
      <c r="AG32" s="150" t="s">
        <v>332</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57"/>
      <c r="B33" s="158"/>
      <c r="C33" s="191" t="s">
        <v>1770</v>
      </c>
      <c r="D33" s="189"/>
      <c r="E33" s="190">
        <v>1.32</v>
      </c>
      <c r="F33" s="159"/>
      <c r="G33" s="159"/>
      <c r="H33" s="159"/>
      <c r="I33" s="159"/>
      <c r="J33" s="159"/>
      <c r="K33" s="159"/>
      <c r="L33" s="159"/>
      <c r="M33" s="159"/>
      <c r="N33" s="159"/>
      <c r="O33" s="159"/>
      <c r="P33" s="159"/>
      <c r="Q33" s="159"/>
      <c r="R33" s="159"/>
      <c r="S33" s="159"/>
      <c r="T33" s="159"/>
      <c r="U33" s="159"/>
      <c r="V33" s="159"/>
      <c r="W33" s="159"/>
      <c r="X33" s="159"/>
      <c r="Y33" s="150"/>
      <c r="Z33" s="150"/>
      <c r="AA33" s="150"/>
      <c r="AB33" s="150"/>
      <c r="AC33" s="150"/>
      <c r="AD33" s="150"/>
      <c r="AE33" s="150"/>
      <c r="AF33" s="150"/>
      <c r="AG33" s="150" t="s">
        <v>334</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67">
        <v>15</v>
      </c>
      <c r="B34" s="168" t="s">
        <v>1771</v>
      </c>
      <c r="C34" s="177" t="s">
        <v>1772</v>
      </c>
      <c r="D34" s="169" t="s">
        <v>331</v>
      </c>
      <c r="E34" s="170">
        <v>1.6559999999999999</v>
      </c>
      <c r="F34" s="171">
        <f>H34+J34</f>
        <v>0</v>
      </c>
      <c r="G34" s="171">
        <f>ROUND(E34*F34,2)</f>
        <v>0</v>
      </c>
      <c r="H34" s="172"/>
      <c r="I34" s="171">
        <f>ROUND(E34*H34,2)</f>
        <v>0</v>
      </c>
      <c r="J34" s="172"/>
      <c r="K34" s="171">
        <f>ROUND(E34*J34,2)</f>
        <v>0</v>
      </c>
      <c r="L34" s="171">
        <v>15</v>
      </c>
      <c r="M34" s="173">
        <f>G34*(1+L34/100)</f>
        <v>0</v>
      </c>
      <c r="N34" s="159">
        <v>2.5249999999999999</v>
      </c>
      <c r="O34" s="159">
        <f>ROUND(E34*N34,2)</f>
        <v>4.18</v>
      </c>
      <c r="P34" s="159">
        <v>0</v>
      </c>
      <c r="Q34" s="159">
        <f>ROUND(E34*P34,2)</f>
        <v>0</v>
      </c>
      <c r="R34" s="159"/>
      <c r="S34" s="159" t="s">
        <v>223</v>
      </c>
      <c r="T34" s="159" t="s">
        <v>224</v>
      </c>
      <c r="U34" s="159">
        <v>0.47699999999999998</v>
      </c>
      <c r="V34" s="159">
        <f>ROUND(E34*U34,2)</f>
        <v>0.79</v>
      </c>
      <c r="W34" s="159"/>
      <c r="X34" s="159" t="s">
        <v>268</v>
      </c>
      <c r="Y34" s="150"/>
      <c r="Z34" s="150"/>
      <c r="AA34" s="150"/>
      <c r="AB34" s="150"/>
      <c r="AC34" s="150"/>
      <c r="AD34" s="150"/>
      <c r="AE34" s="150"/>
      <c r="AF34" s="150"/>
      <c r="AG34" s="150" t="s">
        <v>332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57"/>
      <c r="B35" s="158"/>
      <c r="C35" s="191" t="s">
        <v>1773</v>
      </c>
      <c r="D35" s="189"/>
      <c r="E35" s="190">
        <v>1.66</v>
      </c>
      <c r="F35" s="159"/>
      <c r="G35" s="159"/>
      <c r="H35" s="159"/>
      <c r="I35" s="159"/>
      <c r="J35" s="159"/>
      <c r="K35" s="159"/>
      <c r="L35" s="159"/>
      <c r="M35" s="159"/>
      <c r="N35" s="159"/>
      <c r="O35" s="159"/>
      <c r="P35" s="159"/>
      <c r="Q35" s="159"/>
      <c r="R35" s="159"/>
      <c r="S35" s="159"/>
      <c r="T35" s="159"/>
      <c r="U35" s="159"/>
      <c r="V35" s="159"/>
      <c r="W35" s="159"/>
      <c r="X35" s="159"/>
      <c r="Y35" s="150"/>
      <c r="Z35" s="150"/>
      <c r="AA35" s="150"/>
      <c r="AB35" s="150"/>
      <c r="AC35" s="150"/>
      <c r="AD35" s="150"/>
      <c r="AE35" s="150"/>
      <c r="AF35" s="150"/>
      <c r="AG35" s="150" t="s">
        <v>334</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67">
        <v>16</v>
      </c>
      <c r="B36" s="168" t="s">
        <v>1774</v>
      </c>
      <c r="C36" s="177" t="s">
        <v>1775</v>
      </c>
      <c r="D36" s="169" t="s">
        <v>318</v>
      </c>
      <c r="E36" s="170">
        <v>2.6775000000000002</v>
      </c>
      <c r="F36" s="171">
        <f>H36+J36</f>
        <v>0</v>
      </c>
      <c r="G36" s="171">
        <f>ROUND(E36*F36,2)</f>
        <v>0</v>
      </c>
      <c r="H36" s="172"/>
      <c r="I36" s="171">
        <f>ROUND(E36*H36,2)</f>
        <v>0</v>
      </c>
      <c r="J36" s="172"/>
      <c r="K36" s="171">
        <f>ROUND(E36*J36,2)</f>
        <v>0</v>
      </c>
      <c r="L36" s="171">
        <v>15</v>
      </c>
      <c r="M36" s="173">
        <f>G36*(1+L36/100)</f>
        <v>0</v>
      </c>
      <c r="N36" s="159">
        <v>3.9199999999999999E-2</v>
      </c>
      <c r="O36" s="159">
        <f>ROUND(E36*N36,2)</f>
        <v>0.1</v>
      </c>
      <c r="P36" s="159">
        <v>0</v>
      </c>
      <c r="Q36" s="159">
        <f>ROUND(E36*P36,2)</f>
        <v>0</v>
      </c>
      <c r="R36" s="159"/>
      <c r="S36" s="159" t="s">
        <v>223</v>
      </c>
      <c r="T36" s="159" t="s">
        <v>224</v>
      </c>
      <c r="U36" s="159">
        <v>1.6</v>
      </c>
      <c r="V36" s="159">
        <f>ROUND(E36*U36,2)</f>
        <v>4.28</v>
      </c>
      <c r="W36" s="159"/>
      <c r="X36" s="159" t="s">
        <v>268</v>
      </c>
      <c r="Y36" s="150"/>
      <c r="Z36" s="150"/>
      <c r="AA36" s="150"/>
      <c r="AB36" s="150"/>
      <c r="AC36" s="150"/>
      <c r="AD36" s="150"/>
      <c r="AE36" s="150"/>
      <c r="AF36" s="150"/>
      <c r="AG36" s="150" t="s">
        <v>332</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57"/>
      <c r="B37" s="158"/>
      <c r="C37" s="191" t="s">
        <v>1776</v>
      </c>
      <c r="D37" s="189"/>
      <c r="E37" s="190">
        <v>2.68</v>
      </c>
      <c r="F37" s="159"/>
      <c r="G37" s="159"/>
      <c r="H37" s="159"/>
      <c r="I37" s="159"/>
      <c r="J37" s="159"/>
      <c r="K37" s="159"/>
      <c r="L37" s="159"/>
      <c r="M37" s="159"/>
      <c r="N37" s="159"/>
      <c r="O37" s="159"/>
      <c r="P37" s="159"/>
      <c r="Q37" s="159"/>
      <c r="R37" s="159"/>
      <c r="S37" s="159"/>
      <c r="T37" s="159"/>
      <c r="U37" s="159"/>
      <c r="V37" s="159"/>
      <c r="W37" s="159"/>
      <c r="X37" s="159"/>
      <c r="Y37" s="150"/>
      <c r="Z37" s="150"/>
      <c r="AA37" s="150"/>
      <c r="AB37" s="150"/>
      <c r="AC37" s="150"/>
      <c r="AD37" s="150"/>
      <c r="AE37" s="150"/>
      <c r="AF37" s="150"/>
      <c r="AG37" s="150" t="s">
        <v>334</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67">
        <v>17</v>
      </c>
      <c r="B38" s="168" t="s">
        <v>1777</v>
      </c>
      <c r="C38" s="177" t="s">
        <v>1778</v>
      </c>
      <c r="D38" s="169" t="s">
        <v>318</v>
      </c>
      <c r="E38" s="170">
        <v>2.6775000000000002</v>
      </c>
      <c r="F38" s="171">
        <f>H38+J38</f>
        <v>0</v>
      </c>
      <c r="G38" s="171">
        <f>ROUND(E38*F38,2)</f>
        <v>0</v>
      </c>
      <c r="H38" s="172"/>
      <c r="I38" s="171">
        <f>ROUND(E38*H38,2)</f>
        <v>0</v>
      </c>
      <c r="J38" s="172"/>
      <c r="K38" s="171">
        <f>ROUND(E38*J38,2)</f>
        <v>0</v>
      </c>
      <c r="L38" s="171">
        <v>15</v>
      </c>
      <c r="M38" s="173">
        <f>G38*(1+L38/100)</f>
        <v>0</v>
      </c>
      <c r="N38" s="159">
        <v>0</v>
      </c>
      <c r="O38" s="159">
        <f>ROUND(E38*N38,2)</f>
        <v>0</v>
      </c>
      <c r="P38" s="159">
        <v>0</v>
      </c>
      <c r="Q38" s="159">
        <f>ROUND(E38*P38,2)</f>
        <v>0</v>
      </c>
      <c r="R38" s="159"/>
      <c r="S38" s="159" t="s">
        <v>223</v>
      </c>
      <c r="T38" s="159" t="s">
        <v>224</v>
      </c>
      <c r="U38" s="159">
        <v>0.32</v>
      </c>
      <c r="V38" s="159">
        <f>ROUND(E38*U38,2)</f>
        <v>0.86</v>
      </c>
      <c r="W38" s="159"/>
      <c r="X38" s="159" t="s">
        <v>268</v>
      </c>
      <c r="Y38" s="150"/>
      <c r="Z38" s="150"/>
      <c r="AA38" s="150"/>
      <c r="AB38" s="150"/>
      <c r="AC38" s="150"/>
      <c r="AD38" s="150"/>
      <c r="AE38" s="150"/>
      <c r="AF38" s="150"/>
      <c r="AG38" s="150" t="s">
        <v>332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57"/>
      <c r="B39" s="158"/>
      <c r="C39" s="287" t="s">
        <v>1779</v>
      </c>
      <c r="D39" s="288"/>
      <c r="E39" s="288"/>
      <c r="F39" s="288"/>
      <c r="G39" s="288"/>
      <c r="H39" s="159"/>
      <c r="I39" s="159"/>
      <c r="J39" s="159"/>
      <c r="K39" s="159"/>
      <c r="L39" s="159"/>
      <c r="M39" s="159"/>
      <c r="N39" s="159"/>
      <c r="O39" s="159"/>
      <c r="P39" s="159"/>
      <c r="Q39" s="159"/>
      <c r="R39" s="159"/>
      <c r="S39" s="159"/>
      <c r="T39" s="159"/>
      <c r="U39" s="159"/>
      <c r="V39" s="159"/>
      <c r="W39" s="159"/>
      <c r="X39" s="159"/>
      <c r="Y39" s="150"/>
      <c r="Z39" s="150"/>
      <c r="AA39" s="150"/>
      <c r="AB39" s="150"/>
      <c r="AC39" s="150"/>
      <c r="AD39" s="150"/>
      <c r="AE39" s="150"/>
      <c r="AF39" s="150"/>
      <c r="AG39" s="150" t="s">
        <v>228</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0.399999999999999" outlineLevel="1" x14ac:dyDescent="0.25">
      <c r="A40" s="167">
        <v>18</v>
      </c>
      <c r="B40" s="168" t="s">
        <v>1780</v>
      </c>
      <c r="C40" s="177" t="s">
        <v>1781</v>
      </c>
      <c r="D40" s="169" t="s">
        <v>342</v>
      </c>
      <c r="E40" s="170">
        <v>5.0180000000000002E-2</v>
      </c>
      <c r="F40" s="171">
        <f>H40+J40</f>
        <v>0</v>
      </c>
      <c r="G40" s="171">
        <f>ROUND(E40*F40,2)</f>
        <v>0</v>
      </c>
      <c r="H40" s="172"/>
      <c r="I40" s="171">
        <f>ROUND(E40*H40,2)</f>
        <v>0</v>
      </c>
      <c r="J40" s="172"/>
      <c r="K40" s="171">
        <f>ROUND(E40*J40,2)</f>
        <v>0</v>
      </c>
      <c r="L40" s="171">
        <v>15</v>
      </c>
      <c r="M40" s="173">
        <f>G40*(1+L40/100)</f>
        <v>0</v>
      </c>
      <c r="N40" s="159">
        <v>1.0554399999999999</v>
      </c>
      <c r="O40" s="159">
        <f>ROUND(E40*N40,2)</f>
        <v>0.05</v>
      </c>
      <c r="P40" s="159">
        <v>0</v>
      </c>
      <c r="Q40" s="159">
        <f>ROUND(E40*P40,2)</f>
        <v>0</v>
      </c>
      <c r="R40" s="159"/>
      <c r="S40" s="159" t="s">
        <v>223</v>
      </c>
      <c r="T40" s="159" t="s">
        <v>224</v>
      </c>
      <c r="U40" s="159">
        <v>15.231</v>
      </c>
      <c r="V40" s="159">
        <f>ROUND(E40*U40,2)</f>
        <v>0.76</v>
      </c>
      <c r="W40" s="159"/>
      <c r="X40" s="159" t="s">
        <v>268</v>
      </c>
      <c r="Y40" s="150"/>
      <c r="Z40" s="150"/>
      <c r="AA40" s="150"/>
      <c r="AB40" s="150"/>
      <c r="AC40" s="150"/>
      <c r="AD40" s="150"/>
      <c r="AE40" s="150"/>
      <c r="AF40" s="150"/>
      <c r="AG40" s="150" t="s">
        <v>332</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57"/>
      <c r="B41" s="158"/>
      <c r="C41" s="191" t="s">
        <v>1782</v>
      </c>
      <c r="D41" s="189"/>
      <c r="E41" s="190">
        <v>0.05</v>
      </c>
      <c r="F41" s="159"/>
      <c r="G41" s="159"/>
      <c r="H41" s="159"/>
      <c r="I41" s="159"/>
      <c r="J41" s="159"/>
      <c r="K41" s="159"/>
      <c r="L41" s="159"/>
      <c r="M41" s="159"/>
      <c r="N41" s="159"/>
      <c r="O41" s="159"/>
      <c r="P41" s="159"/>
      <c r="Q41" s="159"/>
      <c r="R41" s="159"/>
      <c r="S41" s="159"/>
      <c r="T41" s="159"/>
      <c r="U41" s="159"/>
      <c r="V41" s="159"/>
      <c r="W41" s="159"/>
      <c r="X41" s="159"/>
      <c r="Y41" s="150"/>
      <c r="Z41" s="150"/>
      <c r="AA41" s="150"/>
      <c r="AB41" s="150"/>
      <c r="AC41" s="150"/>
      <c r="AD41" s="150"/>
      <c r="AE41" s="150"/>
      <c r="AF41" s="150"/>
      <c r="AG41" s="150" t="s">
        <v>334</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0.399999999999999" outlineLevel="1" x14ac:dyDescent="0.25">
      <c r="A42" s="167">
        <v>19</v>
      </c>
      <c r="B42" s="168" t="s">
        <v>1783</v>
      </c>
      <c r="C42" s="177" t="s">
        <v>1784</v>
      </c>
      <c r="D42" s="169" t="s">
        <v>318</v>
      </c>
      <c r="E42" s="170">
        <v>12.637499999999999</v>
      </c>
      <c r="F42" s="171">
        <f>H42+J42</f>
        <v>0</v>
      </c>
      <c r="G42" s="171">
        <f>ROUND(E42*F42,2)</f>
        <v>0</v>
      </c>
      <c r="H42" s="172"/>
      <c r="I42" s="171">
        <f>ROUND(E42*H42,2)</f>
        <v>0</v>
      </c>
      <c r="J42" s="172"/>
      <c r="K42" s="171">
        <f>ROUND(E42*J42,2)</f>
        <v>0</v>
      </c>
      <c r="L42" s="171">
        <v>15</v>
      </c>
      <c r="M42" s="173">
        <f>G42*(1+L42/100)</f>
        <v>0</v>
      </c>
      <c r="N42" s="159">
        <v>0.74</v>
      </c>
      <c r="O42" s="159">
        <f>ROUND(E42*N42,2)</f>
        <v>9.35</v>
      </c>
      <c r="P42" s="159">
        <v>0</v>
      </c>
      <c r="Q42" s="159">
        <f>ROUND(E42*P42,2)</f>
        <v>0</v>
      </c>
      <c r="R42" s="159"/>
      <c r="S42" s="159" t="s">
        <v>223</v>
      </c>
      <c r="T42" s="159" t="s">
        <v>224</v>
      </c>
      <c r="U42" s="159">
        <v>1.1000000000000001</v>
      </c>
      <c r="V42" s="159">
        <f>ROUND(E42*U42,2)</f>
        <v>13.9</v>
      </c>
      <c r="W42" s="159"/>
      <c r="X42" s="159" t="s">
        <v>268</v>
      </c>
      <c r="Y42" s="150"/>
      <c r="Z42" s="150"/>
      <c r="AA42" s="150"/>
      <c r="AB42" s="150"/>
      <c r="AC42" s="150"/>
      <c r="AD42" s="150"/>
      <c r="AE42" s="150"/>
      <c r="AF42" s="150"/>
      <c r="AG42" s="150" t="s">
        <v>269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1" t="s">
        <v>1785</v>
      </c>
      <c r="D43" s="189"/>
      <c r="E43" s="190">
        <v>12.64</v>
      </c>
      <c r="F43" s="159"/>
      <c r="G43" s="159"/>
      <c r="H43" s="159"/>
      <c r="I43" s="159"/>
      <c r="J43" s="159"/>
      <c r="K43" s="159"/>
      <c r="L43" s="159"/>
      <c r="M43" s="159"/>
      <c r="N43" s="159"/>
      <c r="O43" s="159"/>
      <c r="P43" s="159"/>
      <c r="Q43" s="159"/>
      <c r="R43" s="159"/>
      <c r="S43" s="159"/>
      <c r="T43" s="159"/>
      <c r="U43" s="159"/>
      <c r="V43" s="159"/>
      <c r="W43" s="159"/>
      <c r="X43" s="159"/>
      <c r="Y43" s="150"/>
      <c r="Z43" s="150"/>
      <c r="AA43" s="150"/>
      <c r="AB43" s="150"/>
      <c r="AC43" s="150"/>
      <c r="AD43" s="150"/>
      <c r="AE43" s="150"/>
      <c r="AF43" s="150"/>
      <c r="AG43" s="150" t="s">
        <v>334</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0.399999999999999" outlineLevel="1" x14ac:dyDescent="0.25">
      <c r="A44" s="167">
        <v>20</v>
      </c>
      <c r="B44" s="168" t="s">
        <v>1786</v>
      </c>
      <c r="C44" s="177" t="s">
        <v>1976</v>
      </c>
      <c r="D44" s="169" t="s">
        <v>342</v>
      </c>
      <c r="E44" s="170">
        <v>0.18099999999999999</v>
      </c>
      <c r="F44" s="171">
        <f>H44+J44</f>
        <v>0</v>
      </c>
      <c r="G44" s="171">
        <f>ROUND(E44*F44,2)</f>
        <v>0</v>
      </c>
      <c r="H44" s="172"/>
      <c r="I44" s="171">
        <f>ROUND(E44*H44,2)</f>
        <v>0</v>
      </c>
      <c r="J44" s="172"/>
      <c r="K44" s="171">
        <f>ROUND(E44*J44,2)</f>
        <v>0</v>
      </c>
      <c r="L44" s="171">
        <v>15</v>
      </c>
      <c r="M44" s="173">
        <f>G44*(1+L44/100)</f>
        <v>0</v>
      </c>
      <c r="N44" s="159">
        <v>1.0211600000000001</v>
      </c>
      <c r="O44" s="159">
        <f>ROUND(E44*N44,2)</f>
        <v>0.18</v>
      </c>
      <c r="P44" s="159">
        <v>0</v>
      </c>
      <c r="Q44" s="159">
        <f>ROUND(E44*P44,2)</f>
        <v>0</v>
      </c>
      <c r="R44" s="159"/>
      <c r="S44" s="159" t="s">
        <v>223</v>
      </c>
      <c r="T44" s="159" t="s">
        <v>224</v>
      </c>
      <c r="U44" s="159">
        <v>23.530999999999999</v>
      </c>
      <c r="V44" s="159">
        <f>ROUND(E44*U44,2)</f>
        <v>4.26</v>
      </c>
      <c r="W44" s="159"/>
      <c r="X44" s="159" t="s">
        <v>268</v>
      </c>
      <c r="Y44" s="150"/>
      <c r="Z44" s="150"/>
      <c r="AA44" s="150"/>
      <c r="AB44" s="150"/>
      <c r="AC44" s="150"/>
      <c r="AD44" s="150"/>
      <c r="AE44" s="150"/>
      <c r="AF44" s="150"/>
      <c r="AG44" s="150" t="s">
        <v>269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57"/>
      <c r="B45" s="158"/>
      <c r="C45" s="191" t="s">
        <v>1977</v>
      </c>
      <c r="D45" s="189"/>
      <c r="E45" s="190">
        <v>8.8999999999999996E-2</v>
      </c>
      <c r="F45" s="159"/>
      <c r="G45" s="159"/>
      <c r="H45" s="159"/>
      <c r="I45" s="159"/>
      <c r="J45" s="159"/>
      <c r="K45" s="159"/>
      <c r="L45" s="159"/>
      <c r="M45" s="159"/>
      <c r="N45" s="159"/>
      <c r="O45" s="159"/>
      <c r="P45" s="159"/>
      <c r="Q45" s="159"/>
      <c r="R45" s="159"/>
      <c r="S45" s="159"/>
      <c r="T45" s="159"/>
      <c r="U45" s="159"/>
      <c r="V45" s="159"/>
      <c r="W45" s="159"/>
      <c r="X45" s="159"/>
      <c r="Y45" s="150"/>
      <c r="Z45" s="150"/>
      <c r="AA45" s="150"/>
      <c r="AB45" s="150"/>
      <c r="AC45" s="150"/>
      <c r="AD45" s="150"/>
      <c r="AE45" s="150"/>
      <c r="AF45" s="150"/>
      <c r="AG45" s="150" t="s">
        <v>334</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191" t="s">
        <v>1978</v>
      </c>
      <c r="D46" s="189"/>
      <c r="E46" s="190">
        <v>9.1999999999999998E-2</v>
      </c>
      <c r="F46" s="159"/>
      <c r="G46" s="159"/>
      <c r="H46" s="159"/>
      <c r="I46" s="159"/>
      <c r="J46" s="159"/>
      <c r="K46" s="159"/>
      <c r="L46" s="159"/>
      <c r="M46" s="159"/>
      <c r="N46" s="159"/>
      <c r="O46" s="159"/>
      <c r="P46" s="159"/>
      <c r="Q46" s="159"/>
      <c r="R46" s="159"/>
      <c r="S46" s="159"/>
      <c r="T46" s="159"/>
      <c r="U46" s="159"/>
      <c r="V46" s="159"/>
      <c r="W46" s="159"/>
      <c r="X46" s="159"/>
      <c r="Y46" s="150"/>
      <c r="Z46" s="150"/>
      <c r="AA46" s="150"/>
      <c r="AB46" s="150"/>
      <c r="AC46" s="150"/>
      <c r="AD46" s="150"/>
      <c r="AE46" s="150"/>
      <c r="AF46" s="150"/>
      <c r="AG46" s="150" t="s">
        <v>334</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67">
        <v>21</v>
      </c>
      <c r="B47" s="168" t="s">
        <v>1788</v>
      </c>
      <c r="C47" s="177" t="s">
        <v>2186</v>
      </c>
      <c r="D47" s="169" t="s">
        <v>288</v>
      </c>
      <c r="E47" s="170">
        <v>17.737500000000001</v>
      </c>
      <c r="F47" s="171">
        <f>H47+J47</f>
        <v>0</v>
      </c>
      <c r="G47" s="171">
        <f>ROUND(E47*F47,2)</f>
        <v>0</v>
      </c>
      <c r="H47" s="172"/>
      <c r="I47" s="171">
        <f>ROUND(E47*H47,2)</f>
        <v>0</v>
      </c>
      <c r="J47" s="172"/>
      <c r="K47" s="171">
        <f>ROUND(E47*J47,2)</f>
        <v>0</v>
      </c>
      <c r="L47" s="171">
        <v>15</v>
      </c>
      <c r="M47" s="173">
        <f>G47*(1+L47/100)</f>
        <v>0</v>
      </c>
      <c r="N47" s="159">
        <v>1.5E-3</v>
      </c>
      <c r="O47" s="159">
        <f>ROUND(E47*N47,2)</f>
        <v>0.03</v>
      </c>
      <c r="P47" s="159">
        <v>0</v>
      </c>
      <c r="Q47" s="159">
        <f>ROUND(E47*P47,2)</f>
        <v>0</v>
      </c>
      <c r="R47" s="159" t="s">
        <v>343</v>
      </c>
      <c r="S47" s="159" t="s">
        <v>223</v>
      </c>
      <c r="T47" s="159" t="s">
        <v>224</v>
      </c>
      <c r="U47" s="159">
        <v>0</v>
      </c>
      <c r="V47" s="159">
        <f>ROUND(E47*U47,2)</f>
        <v>0</v>
      </c>
      <c r="W47" s="159"/>
      <c r="X47" s="159" t="s">
        <v>344</v>
      </c>
      <c r="Y47" s="150"/>
      <c r="Z47" s="150"/>
      <c r="AA47" s="150"/>
      <c r="AB47" s="150"/>
      <c r="AC47" s="150"/>
      <c r="AD47" s="150"/>
      <c r="AE47" s="150"/>
      <c r="AF47" s="150"/>
      <c r="AG47" s="150" t="s">
        <v>345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191" t="s">
        <v>1789</v>
      </c>
      <c r="D48" s="189"/>
      <c r="E48" s="190">
        <v>17.739999999999998</v>
      </c>
      <c r="F48" s="159"/>
      <c r="G48" s="159"/>
      <c r="H48" s="159"/>
      <c r="I48" s="159"/>
      <c r="J48" s="159"/>
      <c r="K48" s="159"/>
      <c r="L48" s="159"/>
      <c r="M48" s="159"/>
      <c r="N48" s="159"/>
      <c r="O48" s="159"/>
      <c r="P48" s="159"/>
      <c r="Q48" s="159"/>
      <c r="R48" s="159"/>
      <c r="S48" s="159"/>
      <c r="T48" s="159"/>
      <c r="U48" s="159"/>
      <c r="V48" s="159"/>
      <c r="W48" s="159"/>
      <c r="X48" s="159"/>
      <c r="Y48" s="150"/>
      <c r="Z48" s="150"/>
      <c r="AA48" s="150"/>
      <c r="AB48" s="150"/>
      <c r="AC48" s="150"/>
      <c r="AD48" s="150"/>
      <c r="AE48" s="150"/>
      <c r="AF48" s="150"/>
      <c r="AG48" s="150" t="s">
        <v>334</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x14ac:dyDescent="0.25">
      <c r="A49" s="161" t="s">
        <v>218</v>
      </c>
      <c r="B49" s="162" t="s">
        <v>117</v>
      </c>
      <c r="C49" s="176" t="s">
        <v>119</v>
      </c>
      <c r="D49" s="163"/>
      <c r="E49" s="164"/>
      <c r="F49" s="165"/>
      <c r="G49" s="165">
        <f>SUMIF(AG50:AG57,"&lt;&gt;NOR",G50:G57)</f>
        <v>0</v>
      </c>
      <c r="H49" s="165"/>
      <c r="I49" s="165">
        <f>SUM(I50:I57)</f>
        <v>0</v>
      </c>
      <c r="J49" s="165"/>
      <c r="K49" s="165">
        <f>SUM(K50:K57)</f>
        <v>0</v>
      </c>
      <c r="L49" s="165"/>
      <c r="M49" s="166">
        <f>SUM(M50:M57)</f>
        <v>0</v>
      </c>
      <c r="N49" s="160"/>
      <c r="O49" s="160">
        <f>SUM(O50:O57)</f>
        <v>9.59</v>
      </c>
      <c r="P49" s="160"/>
      <c r="Q49" s="160">
        <f>SUM(Q50:Q57)</f>
        <v>0</v>
      </c>
      <c r="R49" s="160"/>
      <c r="S49" s="160"/>
      <c r="T49" s="160"/>
      <c r="U49" s="160"/>
      <c r="V49" s="160">
        <f>SUM(V50:V57)</f>
        <v>35.15</v>
      </c>
      <c r="W49" s="160"/>
      <c r="X49" s="160"/>
      <c r="AG49" t="s">
        <v>219</v>
      </c>
    </row>
    <row r="50" spans="1:60" ht="20.399999999999999" outlineLevel="1" x14ac:dyDescent="0.25">
      <c r="A50" s="167">
        <v>22</v>
      </c>
      <c r="B50" s="168" t="s">
        <v>1790</v>
      </c>
      <c r="C50" s="177" t="s">
        <v>2187</v>
      </c>
      <c r="D50" s="169" t="s">
        <v>318</v>
      </c>
      <c r="E50" s="170">
        <v>2.9</v>
      </c>
      <c r="F50" s="171">
        <f>H50+J50</f>
        <v>0</v>
      </c>
      <c r="G50" s="171">
        <f>ROUND(E50*F50,2)</f>
        <v>0</v>
      </c>
      <c r="H50" s="172"/>
      <c r="I50" s="171">
        <f>ROUND(E50*H50,2)</f>
        <v>0</v>
      </c>
      <c r="J50" s="172"/>
      <c r="K50" s="171">
        <f>ROUND(E50*J50,2)</f>
        <v>0</v>
      </c>
      <c r="L50" s="171">
        <v>15</v>
      </c>
      <c r="M50" s="173">
        <f>G50*(1+L50/100)</f>
        <v>0</v>
      </c>
      <c r="N50" s="159">
        <v>0.17471</v>
      </c>
      <c r="O50" s="159">
        <f>ROUND(E50*N50,2)</f>
        <v>0.51</v>
      </c>
      <c r="P50" s="159">
        <v>0</v>
      </c>
      <c r="Q50" s="159">
        <f>ROUND(E50*P50,2)</f>
        <v>0</v>
      </c>
      <c r="R50" s="159"/>
      <c r="S50" s="159" t="s">
        <v>223</v>
      </c>
      <c r="T50" s="159" t="s">
        <v>224</v>
      </c>
      <c r="U50" s="159">
        <v>0.68389999999999995</v>
      </c>
      <c r="V50" s="159">
        <f>ROUND(E50*U50,2)</f>
        <v>1.98</v>
      </c>
      <c r="W50" s="159"/>
      <c r="X50" s="159" t="s">
        <v>268</v>
      </c>
      <c r="Y50" s="150"/>
      <c r="Z50" s="150"/>
      <c r="AA50" s="150"/>
      <c r="AB50" s="150"/>
      <c r="AC50" s="150"/>
      <c r="AD50" s="150"/>
      <c r="AE50" s="150"/>
      <c r="AF50" s="150"/>
      <c r="AG50" s="150" t="s">
        <v>332</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57"/>
      <c r="B51" s="158"/>
      <c r="C51" s="191" t="s">
        <v>1791</v>
      </c>
      <c r="D51" s="189"/>
      <c r="E51" s="190">
        <v>2.9</v>
      </c>
      <c r="F51" s="159"/>
      <c r="G51" s="159"/>
      <c r="H51" s="159"/>
      <c r="I51" s="159"/>
      <c r="J51" s="159"/>
      <c r="K51" s="159"/>
      <c r="L51" s="159"/>
      <c r="M51" s="159"/>
      <c r="N51" s="159"/>
      <c r="O51" s="159"/>
      <c r="P51" s="159"/>
      <c r="Q51" s="159"/>
      <c r="R51" s="159"/>
      <c r="S51" s="159"/>
      <c r="T51" s="159"/>
      <c r="U51" s="159"/>
      <c r="V51" s="159"/>
      <c r="W51" s="159"/>
      <c r="X51" s="159"/>
      <c r="Y51" s="150"/>
      <c r="Z51" s="150"/>
      <c r="AA51" s="150"/>
      <c r="AB51" s="150"/>
      <c r="AC51" s="150"/>
      <c r="AD51" s="150"/>
      <c r="AE51" s="150"/>
      <c r="AF51" s="150"/>
      <c r="AG51" s="150" t="s">
        <v>334</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67">
        <v>23</v>
      </c>
      <c r="B52" s="168" t="s">
        <v>1792</v>
      </c>
      <c r="C52" s="177" t="s">
        <v>2188</v>
      </c>
      <c r="D52" s="169" t="s">
        <v>318</v>
      </c>
      <c r="E52" s="170">
        <v>29.625</v>
      </c>
      <c r="F52" s="171">
        <f>H52+J52</f>
        <v>0</v>
      </c>
      <c r="G52" s="171">
        <f>ROUND(E52*F52,2)</f>
        <v>0</v>
      </c>
      <c r="H52" s="172"/>
      <c r="I52" s="171">
        <f>ROUND(E52*H52,2)</f>
        <v>0</v>
      </c>
      <c r="J52" s="172"/>
      <c r="K52" s="171">
        <f>ROUND(E52*J52,2)</f>
        <v>0</v>
      </c>
      <c r="L52" s="171">
        <v>15</v>
      </c>
      <c r="M52" s="173">
        <f>G52*(1+L52/100)</f>
        <v>0</v>
      </c>
      <c r="N52" s="159">
        <v>0.25276999999999999</v>
      </c>
      <c r="O52" s="159">
        <f>ROUND(E52*N52,2)</f>
        <v>7.49</v>
      </c>
      <c r="P52" s="159">
        <v>0</v>
      </c>
      <c r="Q52" s="159">
        <f>ROUND(E52*P52,2)</f>
        <v>0</v>
      </c>
      <c r="R52" s="159"/>
      <c r="S52" s="159" t="s">
        <v>223</v>
      </c>
      <c r="T52" s="159" t="s">
        <v>224</v>
      </c>
      <c r="U52" s="159">
        <v>0.81</v>
      </c>
      <c r="V52" s="159">
        <f>ROUND(E52*U52,2)</f>
        <v>24</v>
      </c>
      <c r="W52" s="159"/>
      <c r="X52" s="159" t="s">
        <v>268</v>
      </c>
      <c r="Y52" s="150"/>
      <c r="Z52" s="150"/>
      <c r="AA52" s="150"/>
      <c r="AB52" s="150"/>
      <c r="AC52" s="150"/>
      <c r="AD52" s="150"/>
      <c r="AE52" s="150"/>
      <c r="AF52" s="150"/>
      <c r="AG52" s="150" t="s">
        <v>269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57"/>
      <c r="B53" s="158"/>
      <c r="C53" s="191" t="s">
        <v>1793</v>
      </c>
      <c r="D53" s="189"/>
      <c r="E53" s="190">
        <v>29.63</v>
      </c>
      <c r="F53" s="159"/>
      <c r="G53" s="159"/>
      <c r="H53" s="159"/>
      <c r="I53" s="159"/>
      <c r="J53" s="159"/>
      <c r="K53" s="159"/>
      <c r="L53" s="159"/>
      <c r="M53" s="159"/>
      <c r="N53" s="159"/>
      <c r="O53" s="159"/>
      <c r="P53" s="159"/>
      <c r="Q53" s="159"/>
      <c r="R53" s="159"/>
      <c r="S53" s="159"/>
      <c r="T53" s="159"/>
      <c r="U53" s="159"/>
      <c r="V53" s="159"/>
      <c r="W53" s="159"/>
      <c r="X53" s="159"/>
      <c r="Y53" s="150"/>
      <c r="Z53" s="150"/>
      <c r="AA53" s="150"/>
      <c r="AB53" s="150"/>
      <c r="AC53" s="150"/>
      <c r="AD53" s="150"/>
      <c r="AE53" s="150"/>
      <c r="AF53" s="150"/>
      <c r="AG53" s="150" t="s">
        <v>334</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67">
        <v>24</v>
      </c>
      <c r="B54" s="168" t="s">
        <v>1794</v>
      </c>
      <c r="C54" s="177" t="s">
        <v>1795</v>
      </c>
      <c r="D54" s="169" t="s">
        <v>357</v>
      </c>
      <c r="E54" s="170">
        <v>12</v>
      </c>
      <c r="F54" s="171">
        <f>H54+J54</f>
        <v>0</v>
      </c>
      <c r="G54" s="171">
        <f>ROUND(E54*F54,2)</f>
        <v>0</v>
      </c>
      <c r="H54" s="172"/>
      <c r="I54" s="171">
        <f>ROUND(E54*H54,2)</f>
        <v>0</v>
      </c>
      <c r="J54" s="172"/>
      <c r="K54" s="171">
        <f>ROUND(E54*J54,2)</f>
        <v>0</v>
      </c>
      <c r="L54" s="171">
        <v>15</v>
      </c>
      <c r="M54" s="173">
        <f>G54*(1+L54/100)</f>
        <v>0</v>
      </c>
      <c r="N54" s="159">
        <v>4.5629999999999997E-2</v>
      </c>
      <c r="O54" s="159">
        <f>ROUND(E54*N54,2)</f>
        <v>0.55000000000000004</v>
      </c>
      <c r="P54" s="159">
        <v>0</v>
      </c>
      <c r="Q54" s="159">
        <f>ROUND(E54*P54,2)</f>
        <v>0</v>
      </c>
      <c r="R54" s="159"/>
      <c r="S54" s="159" t="s">
        <v>358</v>
      </c>
      <c r="T54" s="159" t="s">
        <v>224</v>
      </c>
      <c r="U54" s="159">
        <v>0.2525</v>
      </c>
      <c r="V54" s="159">
        <f>ROUND(E54*U54,2)</f>
        <v>3.03</v>
      </c>
      <c r="W54" s="159"/>
      <c r="X54" s="159" t="s">
        <v>268</v>
      </c>
      <c r="Y54" s="150"/>
      <c r="Z54" s="150"/>
      <c r="AA54" s="150"/>
      <c r="AB54" s="150"/>
      <c r="AC54" s="150"/>
      <c r="AD54" s="150"/>
      <c r="AE54" s="150"/>
      <c r="AF54" s="150"/>
      <c r="AG54" s="150" t="s">
        <v>332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57"/>
      <c r="B55" s="158"/>
      <c r="C55" s="191" t="s">
        <v>1796</v>
      </c>
      <c r="D55" s="189"/>
      <c r="E55" s="190">
        <v>12</v>
      </c>
      <c r="F55" s="159"/>
      <c r="G55" s="159"/>
      <c r="H55" s="159"/>
      <c r="I55" s="159"/>
      <c r="J55" s="159"/>
      <c r="K55" s="159"/>
      <c r="L55" s="159"/>
      <c r="M55" s="159"/>
      <c r="N55" s="159"/>
      <c r="O55" s="159"/>
      <c r="P55" s="159"/>
      <c r="Q55" s="159"/>
      <c r="R55" s="159"/>
      <c r="S55" s="159"/>
      <c r="T55" s="159"/>
      <c r="U55" s="159"/>
      <c r="V55" s="159"/>
      <c r="W55" s="159"/>
      <c r="X55" s="159"/>
      <c r="Y55" s="150"/>
      <c r="Z55" s="150"/>
      <c r="AA55" s="150"/>
      <c r="AB55" s="150"/>
      <c r="AC55" s="150"/>
      <c r="AD55" s="150"/>
      <c r="AE55" s="150"/>
      <c r="AF55" s="150"/>
      <c r="AG55" s="150" t="s">
        <v>334</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67">
        <v>25</v>
      </c>
      <c r="B56" s="168" t="s">
        <v>1797</v>
      </c>
      <c r="C56" s="177" t="s">
        <v>1798</v>
      </c>
      <c r="D56" s="169" t="s">
        <v>318</v>
      </c>
      <c r="E56" s="170">
        <v>11.25</v>
      </c>
      <c r="F56" s="171">
        <f>H56+J56</f>
        <v>0</v>
      </c>
      <c r="G56" s="171">
        <f>ROUND(E56*F56,2)</f>
        <v>0</v>
      </c>
      <c r="H56" s="172"/>
      <c r="I56" s="171">
        <f>ROUND(E56*H56,2)</f>
        <v>0</v>
      </c>
      <c r="J56" s="172"/>
      <c r="K56" s="171">
        <f>ROUND(E56*J56,2)</f>
        <v>0</v>
      </c>
      <c r="L56" s="171">
        <v>15</v>
      </c>
      <c r="M56" s="173">
        <f>G56*(1+L56/100)</f>
        <v>0</v>
      </c>
      <c r="N56" s="159">
        <v>9.2030000000000001E-2</v>
      </c>
      <c r="O56" s="159">
        <f>ROUND(E56*N56,2)</f>
        <v>1.04</v>
      </c>
      <c r="P56" s="159">
        <v>0</v>
      </c>
      <c r="Q56" s="159">
        <f>ROUND(E56*P56,2)</f>
        <v>0</v>
      </c>
      <c r="R56" s="159"/>
      <c r="S56" s="159" t="s">
        <v>223</v>
      </c>
      <c r="T56" s="159" t="s">
        <v>224</v>
      </c>
      <c r="U56" s="159">
        <v>0.54600000000000004</v>
      </c>
      <c r="V56" s="159">
        <f>ROUND(E56*U56,2)</f>
        <v>6.14</v>
      </c>
      <c r="W56" s="159"/>
      <c r="X56" s="159" t="s">
        <v>268</v>
      </c>
      <c r="Y56" s="150"/>
      <c r="Z56" s="150"/>
      <c r="AA56" s="150"/>
      <c r="AB56" s="150"/>
      <c r="AC56" s="150"/>
      <c r="AD56" s="150"/>
      <c r="AE56" s="150"/>
      <c r="AF56" s="150"/>
      <c r="AG56" s="150" t="s">
        <v>332</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57"/>
      <c r="B57" s="158"/>
      <c r="C57" s="191" t="s">
        <v>1799</v>
      </c>
      <c r="D57" s="189"/>
      <c r="E57" s="190">
        <v>11.25</v>
      </c>
      <c r="F57" s="159"/>
      <c r="G57" s="159"/>
      <c r="H57" s="159"/>
      <c r="I57" s="159"/>
      <c r="J57" s="159"/>
      <c r="K57" s="159"/>
      <c r="L57" s="159"/>
      <c r="M57" s="159"/>
      <c r="N57" s="159"/>
      <c r="O57" s="159"/>
      <c r="P57" s="159"/>
      <c r="Q57" s="159"/>
      <c r="R57" s="159"/>
      <c r="S57" s="159"/>
      <c r="T57" s="159"/>
      <c r="U57" s="159"/>
      <c r="V57" s="159"/>
      <c r="W57" s="159"/>
      <c r="X57" s="159"/>
      <c r="Y57" s="150"/>
      <c r="Z57" s="150"/>
      <c r="AA57" s="150"/>
      <c r="AB57" s="150"/>
      <c r="AC57" s="150"/>
      <c r="AD57" s="150"/>
      <c r="AE57" s="150"/>
      <c r="AF57" s="150"/>
      <c r="AG57" s="150" t="s">
        <v>334</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x14ac:dyDescent="0.25">
      <c r="A58" s="161" t="s">
        <v>218</v>
      </c>
      <c r="B58" s="162" t="s">
        <v>121</v>
      </c>
      <c r="C58" s="176" t="s">
        <v>122</v>
      </c>
      <c r="D58" s="163"/>
      <c r="E58" s="164"/>
      <c r="F58" s="165"/>
      <c r="G58" s="165">
        <f>SUMIF(AG59:AG59,"&lt;&gt;NOR",G59:G59)</f>
        <v>0</v>
      </c>
      <c r="H58" s="165"/>
      <c r="I58" s="165">
        <f>SUM(I59:I59)</f>
        <v>0</v>
      </c>
      <c r="J58" s="165"/>
      <c r="K58" s="165">
        <f>SUM(K59:K59)</f>
        <v>0</v>
      </c>
      <c r="L58" s="165"/>
      <c r="M58" s="166">
        <f>SUM(M59:M59)</f>
        <v>0</v>
      </c>
      <c r="N58" s="160"/>
      <c r="O58" s="160">
        <f>SUM(O59:O59)</f>
        <v>1.72</v>
      </c>
      <c r="P58" s="160"/>
      <c r="Q58" s="160">
        <f>SUM(Q59:Q59)</f>
        <v>0</v>
      </c>
      <c r="R58" s="160"/>
      <c r="S58" s="160"/>
      <c r="T58" s="160"/>
      <c r="U58" s="160"/>
      <c r="V58" s="160">
        <f>SUM(V59:V59)</f>
        <v>7.01</v>
      </c>
      <c r="W58" s="160"/>
      <c r="X58" s="160"/>
      <c r="AG58" t="s">
        <v>219</v>
      </c>
    </row>
    <row r="59" spans="1:60" outlineLevel="1" x14ac:dyDescent="0.25">
      <c r="A59" s="181">
        <v>26</v>
      </c>
      <c r="B59" s="182" t="s">
        <v>1800</v>
      </c>
      <c r="C59" s="188" t="s">
        <v>1801</v>
      </c>
      <c r="D59" s="183" t="s">
        <v>318</v>
      </c>
      <c r="E59" s="184">
        <v>9.6</v>
      </c>
      <c r="F59" s="185">
        <f>H59+J59</f>
        <v>0</v>
      </c>
      <c r="G59" s="185">
        <f>ROUND(E59*F59,2)</f>
        <v>0</v>
      </c>
      <c r="H59" s="186"/>
      <c r="I59" s="185">
        <f>ROUND(E59*H59,2)</f>
        <v>0</v>
      </c>
      <c r="J59" s="186"/>
      <c r="K59" s="185">
        <f>ROUND(E59*J59,2)</f>
        <v>0</v>
      </c>
      <c r="L59" s="185">
        <v>15</v>
      </c>
      <c r="M59" s="187">
        <f>G59*(1+L59/100)</f>
        <v>0</v>
      </c>
      <c r="N59" s="159">
        <v>0.17917</v>
      </c>
      <c r="O59" s="159">
        <f>ROUND(E59*N59,2)</f>
        <v>1.72</v>
      </c>
      <c r="P59" s="159">
        <v>0</v>
      </c>
      <c r="Q59" s="159">
        <f>ROUND(E59*P59,2)</f>
        <v>0</v>
      </c>
      <c r="R59" s="159"/>
      <c r="S59" s="159" t="s">
        <v>223</v>
      </c>
      <c r="T59" s="159" t="s">
        <v>224</v>
      </c>
      <c r="U59" s="159">
        <v>0.73</v>
      </c>
      <c r="V59" s="159">
        <f>ROUND(E59*U59,2)</f>
        <v>7.01</v>
      </c>
      <c r="W59" s="159"/>
      <c r="X59" s="159" t="s">
        <v>268</v>
      </c>
      <c r="Y59" s="150"/>
      <c r="Z59" s="150"/>
      <c r="AA59" s="150"/>
      <c r="AB59" s="150"/>
      <c r="AC59" s="150"/>
      <c r="AD59" s="150"/>
      <c r="AE59" s="150"/>
      <c r="AF59" s="150"/>
      <c r="AG59" s="150" t="s">
        <v>332</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x14ac:dyDescent="0.25">
      <c r="A60" s="161" t="s">
        <v>218</v>
      </c>
      <c r="B60" s="162" t="s">
        <v>127</v>
      </c>
      <c r="C60" s="176" t="s">
        <v>128</v>
      </c>
      <c r="D60" s="163"/>
      <c r="E60" s="164"/>
      <c r="F60" s="165"/>
      <c r="G60" s="165">
        <f>SUMIF(AG61:AG65,"&lt;&gt;NOR",G61:G65)</f>
        <v>0</v>
      </c>
      <c r="H60" s="165"/>
      <c r="I60" s="165">
        <f>SUM(I61:I65)</f>
        <v>0</v>
      </c>
      <c r="J60" s="165"/>
      <c r="K60" s="165">
        <f>SUM(K61:K65)</f>
        <v>0</v>
      </c>
      <c r="L60" s="165"/>
      <c r="M60" s="166">
        <f>SUM(M61:M65)</f>
        <v>0</v>
      </c>
      <c r="N60" s="160"/>
      <c r="O60" s="160">
        <f>SUM(O61:O65)</f>
        <v>0.43</v>
      </c>
      <c r="P60" s="160"/>
      <c r="Q60" s="160">
        <f>SUM(Q61:Q65)</f>
        <v>0</v>
      </c>
      <c r="R60" s="160"/>
      <c r="S60" s="160"/>
      <c r="T60" s="160"/>
      <c r="U60" s="160"/>
      <c r="V60" s="160">
        <f>SUM(V61:V65)</f>
        <v>27.130000000000003</v>
      </c>
      <c r="W60" s="160"/>
      <c r="X60" s="160"/>
      <c r="AG60" t="s">
        <v>219</v>
      </c>
    </row>
    <row r="61" spans="1:60" outlineLevel="1" x14ac:dyDescent="0.25">
      <c r="A61" s="167">
        <v>27</v>
      </c>
      <c r="B61" s="168" t="s">
        <v>1802</v>
      </c>
      <c r="C61" s="177" t="s">
        <v>1803</v>
      </c>
      <c r="D61" s="169" t="s">
        <v>318</v>
      </c>
      <c r="E61" s="170">
        <v>20.14</v>
      </c>
      <c r="F61" s="171">
        <f>H61+J61</f>
        <v>0</v>
      </c>
      <c r="G61" s="171">
        <f>ROUND(E61*F61,2)</f>
        <v>0</v>
      </c>
      <c r="H61" s="172"/>
      <c r="I61" s="171">
        <f>ROUND(E61*H61,2)</f>
        <v>0</v>
      </c>
      <c r="J61" s="172"/>
      <c r="K61" s="171">
        <f>ROUND(E61*J61,2)</f>
        <v>0</v>
      </c>
      <c r="L61" s="171">
        <v>15</v>
      </c>
      <c r="M61" s="173">
        <f>G61*(1+L61/100)</f>
        <v>0</v>
      </c>
      <c r="N61" s="159">
        <v>3.5E-4</v>
      </c>
      <c r="O61" s="159">
        <f>ROUND(E61*N61,2)</f>
        <v>0.01</v>
      </c>
      <c r="P61" s="159">
        <v>0</v>
      </c>
      <c r="Q61" s="159">
        <f>ROUND(E61*P61,2)</f>
        <v>0</v>
      </c>
      <c r="R61" s="159"/>
      <c r="S61" s="159" t="s">
        <v>223</v>
      </c>
      <c r="T61" s="159" t="s">
        <v>224</v>
      </c>
      <c r="U61" s="159">
        <v>7.0000000000000007E-2</v>
      </c>
      <c r="V61" s="159">
        <f>ROUND(E61*U61,2)</f>
        <v>1.41</v>
      </c>
      <c r="W61" s="159"/>
      <c r="X61" s="159" t="s">
        <v>268</v>
      </c>
      <c r="Y61" s="150"/>
      <c r="Z61" s="150"/>
      <c r="AA61" s="150"/>
      <c r="AB61" s="150"/>
      <c r="AC61" s="150"/>
      <c r="AD61" s="150"/>
      <c r="AE61" s="150"/>
      <c r="AF61" s="150"/>
      <c r="AG61" s="150" t="s">
        <v>332</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57"/>
      <c r="B62" s="158"/>
      <c r="C62" s="191" t="s">
        <v>1804</v>
      </c>
      <c r="D62" s="189"/>
      <c r="E62" s="190">
        <v>20.14</v>
      </c>
      <c r="F62" s="159"/>
      <c r="G62" s="159"/>
      <c r="H62" s="159"/>
      <c r="I62" s="159"/>
      <c r="J62" s="159"/>
      <c r="K62" s="159"/>
      <c r="L62" s="159"/>
      <c r="M62" s="159"/>
      <c r="N62" s="159"/>
      <c r="O62" s="159"/>
      <c r="P62" s="159"/>
      <c r="Q62" s="159"/>
      <c r="R62" s="159"/>
      <c r="S62" s="159"/>
      <c r="T62" s="159"/>
      <c r="U62" s="159"/>
      <c r="V62" s="159"/>
      <c r="W62" s="159"/>
      <c r="X62" s="159"/>
      <c r="Y62" s="150"/>
      <c r="Z62" s="150"/>
      <c r="AA62" s="150"/>
      <c r="AB62" s="150"/>
      <c r="AC62" s="150"/>
      <c r="AD62" s="150"/>
      <c r="AE62" s="150"/>
      <c r="AF62" s="150"/>
      <c r="AG62" s="150" t="s">
        <v>334</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0.399999999999999" outlineLevel="1" x14ac:dyDescent="0.25">
      <c r="A63" s="181">
        <v>28</v>
      </c>
      <c r="B63" s="182" t="s">
        <v>1805</v>
      </c>
      <c r="C63" s="188" t="s">
        <v>1806</v>
      </c>
      <c r="D63" s="183" t="s">
        <v>318</v>
      </c>
      <c r="E63" s="184">
        <v>20.14</v>
      </c>
      <c r="F63" s="185">
        <f>H63+J63</f>
        <v>0</v>
      </c>
      <c r="G63" s="185">
        <f>ROUND(E63*F63,2)</f>
        <v>0</v>
      </c>
      <c r="H63" s="186"/>
      <c r="I63" s="185">
        <f>ROUND(E63*H63,2)</f>
        <v>0</v>
      </c>
      <c r="J63" s="186"/>
      <c r="K63" s="185">
        <f>ROUND(E63*J63,2)</f>
        <v>0</v>
      </c>
      <c r="L63" s="185">
        <v>15</v>
      </c>
      <c r="M63" s="187">
        <f>G63*(1+L63/100)</f>
        <v>0</v>
      </c>
      <c r="N63" s="159">
        <v>2.0660000000000001E-2</v>
      </c>
      <c r="O63" s="159">
        <f>ROUND(E63*N63,2)</f>
        <v>0.42</v>
      </c>
      <c r="P63" s="159">
        <v>0</v>
      </c>
      <c r="Q63" s="159">
        <f>ROUND(E63*P63,2)</f>
        <v>0</v>
      </c>
      <c r="R63" s="159"/>
      <c r="S63" s="159" t="s">
        <v>223</v>
      </c>
      <c r="T63" s="159" t="s">
        <v>224</v>
      </c>
      <c r="U63" s="159">
        <v>1.25434</v>
      </c>
      <c r="V63" s="159">
        <f>ROUND(E63*U63,2)</f>
        <v>25.26</v>
      </c>
      <c r="W63" s="159"/>
      <c r="X63" s="159" t="s">
        <v>268</v>
      </c>
      <c r="Y63" s="150"/>
      <c r="Z63" s="150"/>
      <c r="AA63" s="150"/>
      <c r="AB63" s="150"/>
      <c r="AC63" s="150"/>
      <c r="AD63" s="150"/>
      <c r="AE63" s="150"/>
      <c r="AF63" s="150"/>
      <c r="AG63" s="150" t="s">
        <v>332</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67">
        <v>29</v>
      </c>
      <c r="B64" s="168" t="s">
        <v>1807</v>
      </c>
      <c r="C64" s="177" t="s">
        <v>1808</v>
      </c>
      <c r="D64" s="169" t="s">
        <v>318</v>
      </c>
      <c r="E64" s="170">
        <v>1.95</v>
      </c>
      <c r="F64" s="171">
        <f>H64+J64</f>
        <v>0</v>
      </c>
      <c r="G64" s="171">
        <f>ROUND(E64*F64,2)</f>
        <v>0</v>
      </c>
      <c r="H64" s="172"/>
      <c r="I64" s="171">
        <f>ROUND(E64*H64,2)</f>
        <v>0</v>
      </c>
      <c r="J64" s="172"/>
      <c r="K64" s="171">
        <f>ROUND(E64*J64,2)</f>
        <v>0</v>
      </c>
      <c r="L64" s="171">
        <v>15</v>
      </c>
      <c r="M64" s="173">
        <f>G64*(1+L64/100)</f>
        <v>0</v>
      </c>
      <c r="N64" s="159">
        <v>1.97E-3</v>
      </c>
      <c r="O64" s="159">
        <f>ROUND(E64*N64,2)</f>
        <v>0</v>
      </c>
      <c r="P64" s="159">
        <v>0</v>
      </c>
      <c r="Q64" s="159">
        <f>ROUND(E64*P64,2)</f>
        <v>0</v>
      </c>
      <c r="R64" s="159"/>
      <c r="S64" s="159" t="s">
        <v>223</v>
      </c>
      <c r="T64" s="159" t="s">
        <v>224</v>
      </c>
      <c r="U64" s="159">
        <v>0.23499999999999999</v>
      </c>
      <c r="V64" s="159">
        <f>ROUND(E64*U64,2)</f>
        <v>0.46</v>
      </c>
      <c r="W64" s="159"/>
      <c r="X64" s="159" t="s">
        <v>268</v>
      </c>
      <c r="Y64" s="150"/>
      <c r="Z64" s="150"/>
      <c r="AA64" s="150"/>
      <c r="AB64" s="150"/>
      <c r="AC64" s="150"/>
      <c r="AD64" s="150"/>
      <c r="AE64" s="150"/>
      <c r="AF64" s="150"/>
      <c r="AG64" s="150" t="s">
        <v>332</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57"/>
      <c r="B65" s="158"/>
      <c r="C65" s="191" t="s">
        <v>1809</v>
      </c>
      <c r="D65" s="189"/>
      <c r="E65" s="190">
        <v>1.95</v>
      </c>
      <c r="F65" s="159"/>
      <c r="G65" s="159"/>
      <c r="H65" s="159"/>
      <c r="I65" s="159"/>
      <c r="J65" s="159"/>
      <c r="K65" s="159"/>
      <c r="L65" s="159"/>
      <c r="M65" s="159"/>
      <c r="N65" s="159"/>
      <c r="O65" s="159"/>
      <c r="P65" s="159"/>
      <c r="Q65" s="159"/>
      <c r="R65" s="159"/>
      <c r="S65" s="159"/>
      <c r="T65" s="159"/>
      <c r="U65" s="159"/>
      <c r="V65" s="159"/>
      <c r="W65" s="159"/>
      <c r="X65" s="159"/>
      <c r="Y65" s="150"/>
      <c r="Z65" s="150"/>
      <c r="AA65" s="150"/>
      <c r="AB65" s="150"/>
      <c r="AC65" s="150"/>
      <c r="AD65" s="150"/>
      <c r="AE65" s="150"/>
      <c r="AF65" s="150"/>
      <c r="AG65" s="150" t="s">
        <v>334</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x14ac:dyDescent="0.25">
      <c r="A66" s="161" t="s">
        <v>218</v>
      </c>
      <c r="B66" s="162" t="s">
        <v>129</v>
      </c>
      <c r="C66" s="176" t="s">
        <v>130</v>
      </c>
      <c r="D66" s="163"/>
      <c r="E66" s="164"/>
      <c r="F66" s="165"/>
      <c r="G66" s="165">
        <f>SUMIF(AG67:AG72,"&lt;&gt;NOR",G67:G72)</f>
        <v>0</v>
      </c>
      <c r="H66" s="165"/>
      <c r="I66" s="165">
        <f>SUM(I67:I72)</f>
        <v>0</v>
      </c>
      <c r="J66" s="165"/>
      <c r="K66" s="165">
        <f>SUM(K67:K72)</f>
        <v>0</v>
      </c>
      <c r="L66" s="165"/>
      <c r="M66" s="166">
        <f>SUM(M67:M72)</f>
        <v>0</v>
      </c>
      <c r="N66" s="160"/>
      <c r="O66" s="160">
        <f>SUM(O67:O72)</f>
        <v>1.1499999999999999</v>
      </c>
      <c r="P66" s="160"/>
      <c r="Q66" s="160">
        <f>SUM(Q67:Q72)</f>
        <v>0</v>
      </c>
      <c r="R66" s="160"/>
      <c r="S66" s="160"/>
      <c r="T66" s="160"/>
      <c r="U66" s="160"/>
      <c r="V66" s="160">
        <f>SUM(V67:V72)</f>
        <v>1.7899999999999998</v>
      </c>
      <c r="W66" s="160"/>
      <c r="X66" s="160"/>
      <c r="AG66" t="s">
        <v>219</v>
      </c>
    </row>
    <row r="67" spans="1:60" outlineLevel="1" x14ac:dyDescent="0.25">
      <c r="A67" s="167">
        <v>30</v>
      </c>
      <c r="B67" s="168" t="s">
        <v>1810</v>
      </c>
      <c r="C67" s="177" t="s">
        <v>1811</v>
      </c>
      <c r="D67" s="169" t="s">
        <v>331</v>
      </c>
      <c r="E67" s="170">
        <v>0.45</v>
      </c>
      <c r="F67" s="171">
        <f>H67+J67</f>
        <v>0</v>
      </c>
      <c r="G67" s="171">
        <f>ROUND(E67*F67,2)</f>
        <v>0</v>
      </c>
      <c r="H67" s="172"/>
      <c r="I67" s="171">
        <f>ROUND(E67*H67,2)</f>
        <v>0</v>
      </c>
      <c r="J67" s="172"/>
      <c r="K67" s="171">
        <f>ROUND(E67*J67,2)</f>
        <v>0</v>
      </c>
      <c r="L67" s="171">
        <v>15</v>
      </c>
      <c r="M67" s="173">
        <f>G67*(1+L67/100)</f>
        <v>0</v>
      </c>
      <c r="N67" s="159">
        <v>2.5249999999999999</v>
      </c>
      <c r="O67" s="159">
        <f>ROUND(E67*N67,2)</f>
        <v>1.1399999999999999</v>
      </c>
      <c r="P67" s="159">
        <v>0</v>
      </c>
      <c r="Q67" s="159">
        <f>ROUND(E67*P67,2)</f>
        <v>0</v>
      </c>
      <c r="R67" s="159"/>
      <c r="S67" s="159" t="s">
        <v>223</v>
      </c>
      <c r="T67" s="159" t="s">
        <v>224</v>
      </c>
      <c r="U67" s="159">
        <v>3.2130000000000001</v>
      </c>
      <c r="V67" s="159">
        <f>ROUND(E67*U67,2)</f>
        <v>1.45</v>
      </c>
      <c r="W67" s="159"/>
      <c r="X67" s="159" t="s">
        <v>268</v>
      </c>
      <c r="Y67" s="150"/>
      <c r="Z67" s="150"/>
      <c r="AA67" s="150"/>
      <c r="AB67" s="150"/>
      <c r="AC67" s="150"/>
      <c r="AD67" s="150"/>
      <c r="AE67" s="150"/>
      <c r="AF67" s="150"/>
      <c r="AG67" s="150" t="s">
        <v>332</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57"/>
      <c r="B68" s="158"/>
      <c r="C68" s="287" t="s">
        <v>563</v>
      </c>
      <c r="D68" s="288"/>
      <c r="E68" s="288"/>
      <c r="F68" s="288"/>
      <c r="G68" s="288"/>
      <c r="H68" s="159"/>
      <c r="I68" s="159"/>
      <c r="J68" s="159"/>
      <c r="K68" s="159"/>
      <c r="L68" s="159"/>
      <c r="M68" s="159"/>
      <c r="N68" s="159"/>
      <c r="O68" s="159"/>
      <c r="P68" s="159"/>
      <c r="Q68" s="159"/>
      <c r="R68" s="159"/>
      <c r="S68" s="159"/>
      <c r="T68" s="159"/>
      <c r="U68" s="159"/>
      <c r="V68" s="159"/>
      <c r="W68" s="159"/>
      <c r="X68" s="159"/>
      <c r="Y68" s="150"/>
      <c r="Z68" s="150"/>
      <c r="AA68" s="150"/>
      <c r="AB68" s="150"/>
      <c r="AC68" s="150"/>
      <c r="AD68" s="150"/>
      <c r="AE68" s="150"/>
      <c r="AF68" s="150"/>
      <c r="AG68" s="150" t="s">
        <v>228</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57"/>
      <c r="B69" s="158"/>
      <c r="C69" s="191" t="s">
        <v>1812</v>
      </c>
      <c r="D69" s="189"/>
      <c r="E69" s="190">
        <v>0.45</v>
      </c>
      <c r="F69" s="159"/>
      <c r="G69" s="159"/>
      <c r="H69" s="159"/>
      <c r="I69" s="159"/>
      <c r="J69" s="159"/>
      <c r="K69" s="159"/>
      <c r="L69" s="159"/>
      <c r="M69" s="159"/>
      <c r="N69" s="159"/>
      <c r="O69" s="159"/>
      <c r="P69" s="159"/>
      <c r="Q69" s="159"/>
      <c r="R69" s="159"/>
      <c r="S69" s="159"/>
      <c r="T69" s="159"/>
      <c r="U69" s="159"/>
      <c r="V69" s="159"/>
      <c r="W69" s="159"/>
      <c r="X69" s="159"/>
      <c r="Y69" s="150"/>
      <c r="Z69" s="150"/>
      <c r="AA69" s="150"/>
      <c r="AB69" s="150"/>
      <c r="AC69" s="150"/>
      <c r="AD69" s="150"/>
      <c r="AE69" s="150"/>
      <c r="AF69" s="150"/>
      <c r="AG69" s="150" t="s">
        <v>334</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81">
        <v>31</v>
      </c>
      <c r="B70" s="182" t="s">
        <v>1813</v>
      </c>
      <c r="C70" s="188" t="s">
        <v>1814</v>
      </c>
      <c r="D70" s="183" t="s">
        <v>331</v>
      </c>
      <c r="E70" s="184">
        <v>0.45</v>
      </c>
      <c r="F70" s="185">
        <f>H70+J70</f>
        <v>0</v>
      </c>
      <c r="G70" s="185">
        <f>ROUND(E70*F70,2)</f>
        <v>0</v>
      </c>
      <c r="H70" s="186"/>
      <c r="I70" s="185">
        <f>ROUND(E70*H70,2)</f>
        <v>0</v>
      </c>
      <c r="J70" s="186"/>
      <c r="K70" s="185">
        <f>ROUND(E70*J70,2)</f>
        <v>0</v>
      </c>
      <c r="L70" s="185">
        <v>15</v>
      </c>
      <c r="M70" s="187">
        <f>G70*(1+L70/100)</f>
        <v>0</v>
      </c>
      <c r="N70" s="159">
        <v>0</v>
      </c>
      <c r="O70" s="159">
        <f>ROUND(E70*N70,2)</f>
        <v>0</v>
      </c>
      <c r="P70" s="159">
        <v>0</v>
      </c>
      <c r="Q70" s="159">
        <f>ROUND(E70*P70,2)</f>
        <v>0</v>
      </c>
      <c r="R70" s="159"/>
      <c r="S70" s="159" t="s">
        <v>223</v>
      </c>
      <c r="T70" s="159" t="s">
        <v>224</v>
      </c>
      <c r="U70" s="159">
        <v>0.41</v>
      </c>
      <c r="V70" s="159">
        <f>ROUND(E70*U70,2)</f>
        <v>0.18</v>
      </c>
      <c r="W70" s="159"/>
      <c r="X70" s="159" t="s">
        <v>268</v>
      </c>
      <c r="Y70" s="150"/>
      <c r="Z70" s="150"/>
      <c r="AA70" s="150"/>
      <c r="AB70" s="150"/>
      <c r="AC70" s="150"/>
      <c r="AD70" s="150"/>
      <c r="AE70" s="150"/>
      <c r="AF70" s="150"/>
      <c r="AG70" s="150" t="s">
        <v>332</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0.399999999999999" outlineLevel="1" x14ac:dyDescent="0.25">
      <c r="A71" s="167">
        <v>32</v>
      </c>
      <c r="B71" s="168" t="s">
        <v>570</v>
      </c>
      <c r="C71" s="177" t="s">
        <v>571</v>
      </c>
      <c r="D71" s="169" t="s">
        <v>342</v>
      </c>
      <c r="E71" s="170">
        <v>1.069E-2</v>
      </c>
      <c r="F71" s="171">
        <f>H71+J71</f>
        <v>0</v>
      </c>
      <c r="G71" s="171">
        <f>ROUND(E71*F71,2)</f>
        <v>0</v>
      </c>
      <c r="H71" s="172"/>
      <c r="I71" s="171">
        <f>ROUND(E71*H71,2)</f>
        <v>0</v>
      </c>
      <c r="J71" s="172"/>
      <c r="K71" s="171">
        <f>ROUND(E71*J71,2)</f>
        <v>0</v>
      </c>
      <c r="L71" s="171">
        <v>15</v>
      </c>
      <c r="M71" s="173">
        <f>G71*(1+L71/100)</f>
        <v>0</v>
      </c>
      <c r="N71" s="159">
        <v>1.0662499999999999</v>
      </c>
      <c r="O71" s="159">
        <f>ROUND(E71*N71,2)</f>
        <v>0.01</v>
      </c>
      <c r="P71" s="159">
        <v>0</v>
      </c>
      <c r="Q71" s="159">
        <f>ROUND(E71*P71,2)</f>
        <v>0</v>
      </c>
      <c r="R71" s="159"/>
      <c r="S71" s="159" t="s">
        <v>223</v>
      </c>
      <c r="T71" s="159" t="s">
        <v>224</v>
      </c>
      <c r="U71" s="159">
        <v>15.231</v>
      </c>
      <c r="V71" s="159">
        <f>ROUND(E71*U71,2)</f>
        <v>0.16</v>
      </c>
      <c r="W71" s="159"/>
      <c r="X71" s="159" t="s">
        <v>268</v>
      </c>
      <c r="Y71" s="150"/>
      <c r="Z71" s="150"/>
      <c r="AA71" s="150"/>
      <c r="AB71" s="150"/>
      <c r="AC71" s="150"/>
      <c r="AD71" s="150"/>
      <c r="AE71" s="150"/>
      <c r="AF71" s="150"/>
      <c r="AG71" s="150" t="s">
        <v>332</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57"/>
      <c r="B72" s="158"/>
      <c r="C72" s="191" t="s">
        <v>1815</v>
      </c>
      <c r="D72" s="189"/>
      <c r="E72" s="190">
        <v>0.01</v>
      </c>
      <c r="F72" s="159"/>
      <c r="G72" s="159"/>
      <c r="H72" s="159"/>
      <c r="I72" s="159"/>
      <c r="J72" s="159"/>
      <c r="K72" s="159"/>
      <c r="L72" s="159"/>
      <c r="M72" s="159"/>
      <c r="N72" s="159"/>
      <c r="O72" s="159"/>
      <c r="P72" s="159"/>
      <c r="Q72" s="159"/>
      <c r="R72" s="159"/>
      <c r="S72" s="159"/>
      <c r="T72" s="159"/>
      <c r="U72" s="159"/>
      <c r="V72" s="159"/>
      <c r="W72" s="159"/>
      <c r="X72" s="159"/>
      <c r="Y72" s="150"/>
      <c r="Z72" s="150"/>
      <c r="AA72" s="150"/>
      <c r="AB72" s="150"/>
      <c r="AC72" s="150"/>
      <c r="AD72" s="150"/>
      <c r="AE72" s="150"/>
      <c r="AF72" s="150"/>
      <c r="AG72" s="150" t="s">
        <v>334</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x14ac:dyDescent="0.25">
      <c r="A73" s="161" t="s">
        <v>218</v>
      </c>
      <c r="B73" s="162" t="s">
        <v>131</v>
      </c>
      <c r="C73" s="176" t="s">
        <v>132</v>
      </c>
      <c r="D73" s="163"/>
      <c r="E73" s="164"/>
      <c r="F73" s="165"/>
      <c r="G73" s="165">
        <f>SUMIF(AG74:AG75,"&lt;&gt;NOR",G74:G75)</f>
        <v>0</v>
      </c>
      <c r="H73" s="165"/>
      <c r="I73" s="165">
        <f>SUM(I74:I74)</f>
        <v>0</v>
      </c>
      <c r="J73" s="165"/>
      <c r="K73" s="165">
        <f>SUM(K74:K74)</f>
        <v>0</v>
      </c>
      <c r="L73" s="165"/>
      <c r="M73" s="166">
        <f>SUM(M74:M74)</f>
        <v>0</v>
      </c>
      <c r="N73" s="160"/>
      <c r="O73" s="160">
        <f>SUM(O74:O74)</f>
        <v>0</v>
      </c>
      <c r="P73" s="160"/>
      <c r="Q73" s="160">
        <f>SUM(Q74:Q74)</f>
        <v>0</v>
      </c>
      <c r="R73" s="160"/>
      <c r="S73" s="160"/>
      <c r="T73" s="160"/>
      <c r="U73" s="160"/>
      <c r="V73" s="160">
        <f>SUM(V74:V74)</f>
        <v>0</v>
      </c>
      <c r="W73" s="160"/>
      <c r="X73" s="160"/>
      <c r="AG73" t="s">
        <v>219</v>
      </c>
    </row>
    <row r="74" spans="1:60" ht="20.399999999999999" outlineLevel="1" x14ac:dyDescent="0.25">
      <c r="A74" s="181">
        <v>33</v>
      </c>
      <c r="B74" s="182" t="s">
        <v>1816</v>
      </c>
      <c r="C74" s="188" t="s">
        <v>2189</v>
      </c>
      <c r="D74" s="183" t="s">
        <v>357</v>
      </c>
      <c r="E74" s="184">
        <v>3</v>
      </c>
      <c r="F74" s="185">
        <f>H74+J74</f>
        <v>0</v>
      </c>
      <c r="G74" s="185">
        <f>ROUND(E74*F74,2)</f>
        <v>0</v>
      </c>
      <c r="H74" s="186"/>
      <c r="I74" s="185">
        <f>ROUND(E74*H74,2)</f>
        <v>0</v>
      </c>
      <c r="J74" s="186"/>
      <c r="K74" s="185">
        <f>ROUND(E74*J74,2)</f>
        <v>0</v>
      </c>
      <c r="L74" s="185">
        <v>15</v>
      </c>
      <c r="M74" s="187">
        <f>G74*(1+L74/100)</f>
        <v>0</v>
      </c>
      <c r="N74" s="159">
        <v>0</v>
      </c>
      <c r="O74" s="159">
        <f>ROUND(E74*N74,2)</f>
        <v>0</v>
      </c>
      <c r="P74" s="159">
        <v>0</v>
      </c>
      <c r="Q74" s="159">
        <f>ROUND(E74*P74,2)</f>
        <v>0</v>
      </c>
      <c r="R74" s="159"/>
      <c r="S74" s="159" t="s">
        <v>267</v>
      </c>
      <c r="T74" s="159" t="s">
        <v>224</v>
      </c>
      <c r="U74" s="159">
        <v>0</v>
      </c>
      <c r="V74" s="159">
        <f>ROUND(E74*U74,2)</f>
        <v>0</v>
      </c>
      <c r="W74" s="159"/>
      <c r="X74" s="159" t="s">
        <v>268</v>
      </c>
      <c r="Y74" s="150"/>
      <c r="Z74" s="150"/>
      <c r="AA74" s="150"/>
      <c r="AB74" s="150"/>
      <c r="AC74" s="150"/>
      <c r="AD74" s="150"/>
      <c r="AE74" s="150"/>
      <c r="AF74" s="150"/>
      <c r="AG74" s="150" t="s">
        <v>269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0.399999999999999" outlineLevel="1" x14ac:dyDescent="0.25">
      <c r="A75" s="181">
        <v>34</v>
      </c>
      <c r="B75" s="182" t="s">
        <v>2190</v>
      </c>
      <c r="C75" s="188" t="s">
        <v>1979</v>
      </c>
      <c r="D75" s="183" t="s">
        <v>357</v>
      </c>
      <c r="E75" s="184">
        <v>1</v>
      </c>
      <c r="F75" s="185">
        <f>H75+J75</f>
        <v>0</v>
      </c>
      <c r="G75" s="185">
        <f>ROUND(E75*F75,2)</f>
        <v>0</v>
      </c>
      <c r="H75" s="186"/>
      <c r="I75" s="185">
        <f>ROUND(E75*H75,2)</f>
        <v>0</v>
      </c>
      <c r="J75" s="186"/>
      <c r="K75" s="185">
        <f>ROUND(E75*J75,2)</f>
        <v>0</v>
      </c>
      <c r="L75" s="185">
        <v>15</v>
      </c>
      <c r="M75" s="187">
        <f>G75*(1+L75/100)</f>
        <v>0</v>
      </c>
      <c r="N75" s="159">
        <v>0</v>
      </c>
      <c r="O75" s="159">
        <f>ROUND(E75*N75,2)</f>
        <v>0</v>
      </c>
      <c r="P75" s="159">
        <v>0</v>
      </c>
      <c r="Q75" s="159">
        <f>ROUND(E75*P75,2)</f>
        <v>0</v>
      </c>
      <c r="R75" s="159"/>
      <c r="S75" s="159" t="s">
        <v>267</v>
      </c>
      <c r="T75" s="159" t="s">
        <v>224</v>
      </c>
      <c r="U75" s="159">
        <v>0</v>
      </c>
      <c r="V75" s="159">
        <f>ROUND(E75*U75,2)</f>
        <v>0</v>
      </c>
      <c r="W75" s="159"/>
      <c r="X75" s="159" t="s">
        <v>268</v>
      </c>
      <c r="Y75" s="150"/>
      <c r="Z75" s="150"/>
      <c r="AA75" s="150"/>
      <c r="AB75" s="150"/>
      <c r="AC75" s="150"/>
      <c r="AD75" s="150"/>
      <c r="AE75" s="150"/>
      <c r="AF75" s="150"/>
      <c r="AG75" s="150" t="s">
        <v>269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x14ac:dyDescent="0.25">
      <c r="A76" s="161" t="s">
        <v>218</v>
      </c>
      <c r="B76" s="162" t="s">
        <v>145</v>
      </c>
      <c r="C76" s="176" t="s">
        <v>146</v>
      </c>
      <c r="D76" s="163"/>
      <c r="E76" s="164"/>
      <c r="F76" s="165"/>
      <c r="G76" s="165">
        <f>SUMIF(AG77:AG77,"&lt;&gt;NOR",G77:G77)</f>
        <v>0</v>
      </c>
      <c r="H76" s="165"/>
      <c r="I76" s="165">
        <f>SUM(I77:I77)</f>
        <v>0</v>
      </c>
      <c r="J76" s="165"/>
      <c r="K76" s="165">
        <f>SUM(K77:K77)</f>
        <v>0</v>
      </c>
      <c r="L76" s="165"/>
      <c r="M76" s="166">
        <f>SUM(M77:M77)</f>
        <v>0</v>
      </c>
      <c r="N76" s="160"/>
      <c r="O76" s="160">
        <f>SUM(O77:O77)</f>
        <v>0</v>
      </c>
      <c r="P76" s="160"/>
      <c r="Q76" s="160">
        <f>SUM(Q77:Q77)</f>
        <v>0</v>
      </c>
      <c r="R76" s="160"/>
      <c r="S76" s="160"/>
      <c r="T76" s="160"/>
      <c r="U76" s="160"/>
      <c r="V76" s="160">
        <f>SUM(V77:V77)</f>
        <v>31.95</v>
      </c>
      <c r="W76" s="160"/>
      <c r="X76" s="160"/>
      <c r="AG76" t="s">
        <v>219</v>
      </c>
    </row>
    <row r="77" spans="1:60" outlineLevel="1" x14ac:dyDescent="0.25">
      <c r="A77" s="181">
        <v>35</v>
      </c>
      <c r="B77" s="182" t="s">
        <v>1817</v>
      </c>
      <c r="C77" s="188" t="s">
        <v>1818</v>
      </c>
      <c r="D77" s="183" t="s">
        <v>342</v>
      </c>
      <c r="E77" s="184">
        <v>37.50244</v>
      </c>
      <c r="F77" s="185">
        <f>H77+J77</f>
        <v>0</v>
      </c>
      <c r="G77" s="185">
        <f>ROUND(E77*F77,2)</f>
        <v>0</v>
      </c>
      <c r="H77" s="186"/>
      <c r="I77" s="185">
        <f>ROUND(E77*H77,2)</f>
        <v>0</v>
      </c>
      <c r="J77" s="186"/>
      <c r="K77" s="185">
        <f>ROUND(E77*J77,2)</f>
        <v>0</v>
      </c>
      <c r="L77" s="185">
        <v>15</v>
      </c>
      <c r="M77" s="187">
        <f>G77*(1+L77/100)</f>
        <v>0</v>
      </c>
      <c r="N77" s="159">
        <v>0</v>
      </c>
      <c r="O77" s="159">
        <f>ROUND(E77*N77,2)</f>
        <v>0</v>
      </c>
      <c r="P77" s="159">
        <v>0</v>
      </c>
      <c r="Q77" s="159">
        <f>ROUND(E77*P77,2)</f>
        <v>0</v>
      </c>
      <c r="R77" s="159"/>
      <c r="S77" s="159" t="s">
        <v>223</v>
      </c>
      <c r="T77" s="159" t="s">
        <v>224</v>
      </c>
      <c r="U77" s="159">
        <v>0.85199999999999998</v>
      </c>
      <c r="V77" s="159">
        <f>ROUND(E77*U77,2)</f>
        <v>31.95</v>
      </c>
      <c r="W77" s="159"/>
      <c r="X77" s="159" t="s">
        <v>268</v>
      </c>
      <c r="Y77" s="150"/>
      <c r="Z77" s="150"/>
      <c r="AA77" s="150"/>
      <c r="AB77" s="150"/>
      <c r="AC77" s="150"/>
      <c r="AD77" s="150"/>
      <c r="AE77" s="150"/>
      <c r="AF77" s="150"/>
      <c r="AG77" s="150" t="s">
        <v>269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x14ac:dyDescent="0.25">
      <c r="A78" s="161" t="s">
        <v>218</v>
      </c>
      <c r="B78" s="162" t="s">
        <v>147</v>
      </c>
      <c r="C78" s="176" t="s">
        <v>148</v>
      </c>
      <c r="D78" s="163"/>
      <c r="E78" s="164"/>
      <c r="F78" s="165"/>
      <c r="G78" s="165">
        <f>SUMIF(AG79:AG89,"&lt;&gt;NOR",G79:G89)</f>
        <v>0</v>
      </c>
      <c r="H78" s="165"/>
      <c r="I78" s="165">
        <f>SUM(I79:I89)</f>
        <v>0</v>
      </c>
      <c r="J78" s="165"/>
      <c r="K78" s="165">
        <f>SUM(K79:K89)</f>
        <v>0</v>
      </c>
      <c r="L78" s="165"/>
      <c r="M78" s="166">
        <f>SUM(M79:M89)</f>
        <v>0</v>
      </c>
      <c r="N78" s="160"/>
      <c r="O78" s="160">
        <f>SUM(O79:O89)</f>
        <v>0.3</v>
      </c>
      <c r="P78" s="160"/>
      <c r="Q78" s="160">
        <f>SUM(Q79:Q89)</f>
        <v>0</v>
      </c>
      <c r="R78" s="160"/>
      <c r="S78" s="160"/>
      <c r="T78" s="160"/>
      <c r="U78" s="160"/>
      <c r="V78" s="160">
        <f>SUM(V79:V89)</f>
        <v>14.59</v>
      </c>
      <c r="W78" s="160"/>
      <c r="X78" s="160"/>
      <c r="AG78" t="s">
        <v>219</v>
      </c>
    </row>
    <row r="79" spans="1:60" ht="20.399999999999999" outlineLevel="1" x14ac:dyDescent="0.25">
      <c r="A79" s="167">
        <v>36</v>
      </c>
      <c r="B79" s="168" t="s">
        <v>808</v>
      </c>
      <c r="C79" s="177" t="s">
        <v>809</v>
      </c>
      <c r="D79" s="169" t="s">
        <v>318</v>
      </c>
      <c r="E79" s="170">
        <v>15.87</v>
      </c>
      <c r="F79" s="171">
        <f>H79+J79</f>
        <v>0</v>
      </c>
      <c r="G79" s="171">
        <f>ROUND(E79*F79,2)</f>
        <v>0</v>
      </c>
      <c r="H79" s="172"/>
      <c r="I79" s="171">
        <f>ROUND(E79*H79,2)</f>
        <v>0</v>
      </c>
      <c r="J79" s="172"/>
      <c r="K79" s="171">
        <f>ROUND(E79*J79,2)</f>
        <v>0</v>
      </c>
      <c r="L79" s="171">
        <v>15</v>
      </c>
      <c r="M79" s="173">
        <f>G79*(1+L79/100)</f>
        <v>0</v>
      </c>
      <c r="N79" s="159">
        <v>2.9999999999999997E-4</v>
      </c>
      <c r="O79" s="159">
        <f>ROUND(E79*N79,2)</f>
        <v>0</v>
      </c>
      <c r="P79" s="159">
        <v>0</v>
      </c>
      <c r="Q79" s="159">
        <f>ROUND(E79*P79,2)</f>
        <v>0</v>
      </c>
      <c r="R79" s="159"/>
      <c r="S79" s="159" t="s">
        <v>223</v>
      </c>
      <c r="T79" s="159" t="s">
        <v>224</v>
      </c>
      <c r="U79" s="159">
        <v>2.75E-2</v>
      </c>
      <c r="V79" s="159">
        <f>ROUND(E79*U79,2)</f>
        <v>0.44</v>
      </c>
      <c r="W79" s="159"/>
      <c r="X79" s="159" t="s">
        <v>268</v>
      </c>
      <c r="Y79" s="150"/>
      <c r="Z79" s="150"/>
      <c r="AA79" s="150"/>
      <c r="AB79" s="150"/>
      <c r="AC79" s="150"/>
      <c r="AD79" s="150"/>
      <c r="AE79" s="150"/>
      <c r="AF79" s="150"/>
      <c r="AG79" s="150" t="s">
        <v>597</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57"/>
      <c r="B80" s="158"/>
      <c r="C80" s="191" t="s">
        <v>1819</v>
      </c>
      <c r="D80" s="189"/>
      <c r="E80" s="190">
        <v>15.87</v>
      </c>
      <c r="F80" s="159"/>
      <c r="G80" s="159"/>
      <c r="H80" s="159"/>
      <c r="I80" s="159"/>
      <c r="J80" s="159"/>
      <c r="K80" s="159"/>
      <c r="L80" s="159"/>
      <c r="M80" s="159"/>
      <c r="N80" s="159"/>
      <c r="O80" s="159"/>
      <c r="P80" s="159"/>
      <c r="Q80" s="159"/>
      <c r="R80" s="159"/>
      <c r="S80" s="159"/>
      <c r="T80" s="159"/>
      <c r="U80" s="159"/>
      <c r="V80" s="159"/>
      <c r="W80" s="159"/>
      <c r="X80" s="159"/>
      <c r="Y80" s="150"/>
      <c r="Z80" s="150"/>
      <c r="AA80" s="150"/>
      <c r="AB80" s="150"/>
      <c r="AC80" s="150"/>
      <c r="AD80" s="150"/>
      <c r="AE80" s="150"/>
      <c r="AF80" s="150"/>
      <c r="AG80" s="150" t="s">
        <v>334</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ht="20.399999999999999" outlineLevel="1" x14ac:dyDescent="0.25">
      <c r="A81" s="167">
        <v>37</v>
      </c>
      <c r="B81" s="168" t="s">
        <v>811</v>
      </c>
      <c r="C81" s="177" t="s">
        <v>812</v>
      </c>
      <c r="D81" s="169" t="s">
        <v>318</v>
      </c>
      <c r="E81" s="170">
        <v>15.23175</v>
      </c>
      <c r="F81" s="171">
        <f>H81+J81</f>
        <v>0</v>
      </c>
      <c r="G81" s="171">
        <f>ROUND(E81*F81,2)</f>
        <v>0</v>
      </c>
      <c r="H81" s="172"/>
      <c r="I81" s="171">
        <f>ROUND(E81*H81,2)</f>
        <v>0</v>
      </c>
      <c r="J81" s="172"/>
      <c r="K81" s="171">
        <f>ROUND(E81*J81,2)</f>
        <v>0</v>
      </c>
      <c r="L81" s="171">
        <v>15</v>
      </c>
      <c r="M81" s="173">
        <f>G81*(1+L81/100)</f>
        <v>0</v>
      </c>
      <c r="N81" s="159">
        <v>1.7000000000000001E-4</v>
      </c>
      <c r="O81" s="159">
        <f>ROUND(E81*N81,2)</f>
        <v>0</v>
      </c>
      <c r="P81" s="159">
        <v>0</v>
      </c>
      <c r="Q81" s="159">
        <f>ROUND(E81*P81,2)</f>
        <v>0</v>
      </c>
      <c r="R81" s="159"/>
      <c r="S81" s="159" t="s">
        <v>223</v>
      </c>
      <c r="T81" s="159" t="s">
        <v>224</v>
      </c>
      <c r="U81" s="159">
        <v>4.9000000000000002E-2</v>
      </c>
      <c r="V81" s="159">
        <f>ROUND(E81*U81,2)</f>
        <v>0.75</v>
      </c>
      <c r="W81" s="159"/>
      <c r="X81" s="159" t="s">
        <v>268</v>
      </c>
      <c r="Y81" s="150"/>
      <c r="Z81" s="150"/>
      <c r="AA81" s="150"/>
      <c r="AB81" s="150"/>
      <c r="AC81" s="150"/>
      <c r="AD81" s="150"/>
      <c r="AE81" s="150"/>
      <c r="AF81" s="150"/>
      <c r="AG81" s="150" t="s">
        <v>332</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57"/>
      <c r="B82" s="158"/>
      <c r="C82" s="191" t="s">
        <v>1820</v>
      </c>
      <c r="D82" s="189"/>
      <c r="E82" s="190">
        <v>15.23</v>
      </c>
      <c r="F82" s="159"/>
      <c r="G82" s="159"/>
      <c r="H82" s="159"/>
      <c r="I82" s="159"/>
      <c r="J82" s="159"/>
      <c r="K82" s="159"/>
      <c r="L82" s="159"/>
      <c r="M82" s="159"/>
      <c r="N82" s="159"/>
      <c r="O82" s="159"/>
      <c r="P82" s="159"/>
      <c r="Q82" s="159"/>
      <c r="R82" s="159"/>
      <c r="S82" s="159"/>
      <c r="T82" s="159"/>
      <c r="U82" s="159"/>
      <c r="V82" s="159"/>
      <c r="W82" s="159"/>
      <c r="X82" s="159"/>
      <c r="Y82" s="150"/>
      <c r="Z82" s="150"/>
      <c r="AA82" s="150"/>
      <c r="AB82" s="150"/>
      <c r="AC82" s="150"/>
      <c r="AD82" s="150"/>
      <c r="AE82" s="150"/>
      <c r="AF82" s="150"/>
      <c r="AG82" s="150" t="s">
        <v>334</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0.399999999999999" outlineLevel="1" x14ac:dyDescent="0.25">
      <c r="A83" s="181">
        <v>38</v>
      </c>
      <c r="B83" s="182" t="s">
        <v>814</v>
      </c>
      <c r="C83" s="188" t="s">
        <v>815</v>
      </c>
      <c r="D83" s="183" t="s">
        <v>318</v>
      </c>
      <c r="E83" s="184">
        <v>13.8</v>
      </c>
      <c r="F83" s="185">
        <f>H83+J83</f>
        <v>0</v>
      </c>
      <c r="G83" s="185">
        <f>ROUND(E83*F83,2)</f>
        <v>0</v>
      </c>
      <c r="H83" s="186"/>
      <c r="I83" s="185">
        <f>ROUND(E83*H83,2)</f>
        <v>0</v>
      </c>
      <c r="J83" s="186"/>
      <c r="K83" s="185">
        <f>ROUND(E83*J83,2)</f>
        <v>0</v>
      </c>
      <c r="L83" s="185">
        <v>15</v>
      </c>
      <c r="M83" s="187">
        <f>G83*(1+L83/100)</f>
        <v>0</v>
      </c>
      <c r="N83" s="159">
        <v>8.1999999999999998E-4</v>
      </c>
      <c r="O83" s="159">
        <f>ROUND(E83*N83,2)</f>
        <v>0.01</v>
      </c>
      <c r="P83" s="159">
        <v>0</v>
      </c>
      <c r="Q83" s="159">
        <f>ROUND(E83*P83,2)</f>
        <v>0</v>
      </c>
      <c r="R83" s="159"/>
      <c r="S83" s="159" t="s">
        <v>223</v>
      </c>
      <c r="T83" s="159" t="s">
        <v>224</v>
      </c>
      <c r="U83" s="159">
        <v>0.45982000000000001</v>
      </c>
      <c r="V83" s="159">
        <f>ROUND(E83*U83,2)</f>
        <v>6.35</v>
      </c>
      <c r="W83" s="159"/>
      <c r="X83" s="159" t="s">
        <v>268</v>
      </c>
      <c r="Y83" s="150"/>
      <c r="Z83" s="150"/>
      <c r="AA83" s="150"/>
      <c r="AB83" s="150"/>
      <c r="AC83" s="150"/>
      <c r="AD83" s="150"/>
      <c r="AE83" s="150"/>
      <c r="AF83" s="150"/>
      <c r="AG83" s="150" t="s">
        <v>597</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0.399999999999999" outlineLevel="1" x14ac:dyDescent="0.25">
      <c r="A84" s="167">
        <v>39</v>
      </c>
      <c r="B84" s="168" t="s">
        <v>816</v>
      </c>
      <c r="C84" s="177" t="s">
        <v>817</v>
      </c>
      <c r="D84" s="169" t="s">
        <v>318</v>
      </c>
      <c r="E84" s="170">
        <v>13.244999999999999</v>
      </c>
      <c r="F84" s="171">
        <f>H84+J84</f>
        <v>0</v>
      </c>
      <c r="G84" s="171">
        <f>ROUND(E84*F84,2)</f>
        <v>0</v>
      </c>
      <c r="H84" s="172"/>
      <c r="I84" s="171">
        <f>ROUND(E84*H84,2)</f>
        <v>0</v>
      </c>
      <c r="J84" s="172"/>
      <c r="K84" s="171">
        <f>ROUND(E84*J84,2)</f>
        <v>0</v>
      </c>
      <c r="L84" s="171">
        <v>15</v>
      </c>
      <c r="M84" s="173">
        <f>G84*(1+L84/100)</f>
        <v>0</v>
      </c>
      <c r="N84" s="159">
        <v>9.8999999999999999E-4</v>
      </c>
      <c r="O84" s="159">
        <f>ROUND(E84*N84,2)</f>
        <v>0.01</v>
      </c>
      <c r="P84" s="159">
        <v>0</v>
      </c>
      <c r="Q84" s="159">
        <f>ROUND(E84*P84,2)</f>
        <v>0</v>
      </c>
      <c r="R84" s="159"/>
      <c r="S84" s="159" t="s">
        <v>223</v>
      </c>
      <c r="T84" s="159" t="s">
        <v>224</v>
      </c>
      <c r="U84" s="159">
        <v>0.53200000000000003</v>
      </c>
      <c r="V84" s="159">
        <f>ROUND(E84*U84,2)</f>
        <v>7.05</v>
      </c>
      <c r="W84" s="159"/>
      <c r="X84" s="159" t="s">
        <v>268</v>
      </c>
      <c r="Y84" s="150"/>
      <c r="Z84" s="150"/>
      <c r="AA84" s="150"/>
      <c r="AB84" s="150"/>
      <c r="AC84" s="150"/>
      <c r="AD84" s="150"/>
      <c r="AE84" s="150"/>
      <c r="AF84" s="150"/>
      <c r="AG84" s="150" t="s">
        <v>332</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57"/>
      <c r="B85" s="158"/>
      <c r="C85" s="191" t="s">
        <v>1821</v>
      </c>
      <c r="D85" s="189"/>
      <c r="E85" s="190">
        <v>13.24</v>
      </c>
      <c r="F85" s="159"/>
      <c r="G85" s="159"/>
      <c r="H85" s="159"/>
      <c r="I85" s="159"/>
      <c r="J85" s="159"/>
      <c r="K85" s="159"/>
      <c r="L85" s="159"/>
      <c r="M85" s="159"/>
      <c r="N85" s="159"/>
      <c r="O85" s="159"/>
      <c r="P85" s="159"/>
      <c r="Q85" s="159"/>
      <c r="R85" s="159"/>
      <c r="S85" s="159"/>
      <c r="T85" s="159"/>
      <c r="U85" s="159"/>
      <c r="V85" s="159"/>
      <c r="W85" s="159"/>
      <c r="X85" s="159"/>
      <c r="Y85" s="150"/>
      <c r="Z85" s="150"/>
      <c r="AA85" s="150"/>
      <c r="AB85" s="150"/>
      <c r="AC85" s="150"/>
      <c r="AD85" s="150"/>
      <c r="AE85" s="150"/>
      <c r="AF85" s="150"/>
      <c r="AG85" s="150" t="s">
        <v>334</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81">
        <v>40</v>
      </c>
      <c r="B86" s="182" t="s">
        <v>819</v>
      </c>
      <c r="C86" s="188" t="s">
        <v>820</v>
      </c>
      <c r="D86" s="183" t="s">
        <v>0</v>
      </c>
      <c r="E86" s="184">
        <v>150.6799</v>
      </c>
      <c r="F86" s="185">
        <f>H86+J86</f>
        <v>0</v>
      </c>
      <c r="G86" s="185">
        <f>ROUND(E86*F86,2)</f>
        <v>0</v>
      </c>
      <c r="H86" s="186"/>
      <c r="I86" s="185">
        <f>ROUND(E86*H86,2)</f>
        <v>0</v>
      </c>
      <c r="J86" s="186"/>
      <c r="K86" s="185">
        <f>ROUND(E86*J86,2)</f>
        <v>0</v>
      </c>
      <c r="L86" s="185">
        <v>15</v>
      </c>
      <c r="M86" s="187">
        <f>G86*(1+L86/100)</f>
        <v>0</v>
      </c>
      <c r="N86" s="159">
        <v>0</v>
      </c>
      <c r="O86" s="159">
        <f>ROUND(E86*N86,2)</f>
        <v>0</v>
      </c>
      <c r="P86" s="159">
        <v>0</v>
      </c>
      <c r="Q86" s="159">
        <f>ROUND(E86*P86,2)</f>
        <v>0</v>
      </c>
      <c r="R86" s="159"/>
      <c r="S86" s="159" t="s">
        <v>223</v>
      </c>
      <c r="T86" s="159" t="s">
        <v>224</v>
      </c>
      <c r="U86" s="159">
        <v>0</v>
      </c>
      <c r="V86" s="159">
        <f>ROUND(E86*U86,2)</f>
        <v>0</v>
      </c>
      <c r="W86" s="159"/>
      <c r="X86" s="159" t="s">
        <v>268</v>
      </c>
      <c r="Y86" s="150"/>
      <c r="Z86" s="150"/>
      <c r="AA86" s="150"/>
      <c r="AB86" s="150"/>
      <c r="AC86" s="150"/>
      <c r="AD86" s="150"/>
      <c r="AE86" s="150"/>
      <c r="AF86" s="150"/>
      <c r="AG86" s="150" t="s">
        <v>597</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20.399999999999999" outlineLevel="1" x14ac:dyDescent="0.25">
      <c r="A87" s="167">
        <v>41</v>
      </c>
      <c r="B87" s="168" t="s">
        <v>823</v>
      </c>
      <c r="C87" s="177" t="s">
        <v>824</v>
      </c>
      <c r="D87" s="169" t="s">
        <v>318</v>
      </c>
      <c r="E87" s="170">
        <v>32.454000000000001</v>
      </c>
      <c r="F87" s="171">
        <f>H87+J87</f>
        <v>0</v>
      </c>
      <c r="G87" s="171">
        <f>ROUND(E87*F87,2)</f>
        <v>0</v>
      </c>
      <c r="H87" s="172"/>
      <c r="I87" s="171">
        <f>ROUND(E87*H87,2)</f>
        <v>0</v>
      </c>
      <c r="J87" s="172"/>
      <c r="K87" s="171">
        <f>ROUND(E87*J87,2)</f>
        <v>0</v>
      </c>
      <c r="L87" s="171">
        <v>15</v>
      </c>
      <c r="M87" s="173">
        <f>G87*(1+L87/100)</f>
        <v>0</v>
      </c>
      <c r="N87" s="159">
        <v>4.5999999999999999E-3</v>
      </c>
      <c r="O87" s="159">
        <f>ROUND(E87*N87,2)</f>
        <v>0.15</v>
      </c>
      <c r="P87" s="159">
        <v>0</v>
      </c>
      <c r="Q87" s="159">
        <f>ROUND(E87*P87,2)</f>
        <v>0</v>
      </c>
      <c r="R87" s="159" t="s">
        <v>343</v>
      </c>
      <c r="S87" s="159" t="s">
        <v>223</v>
      </c>
      <c r="T87" s="159" t="s">
        <v>224</v>
      </c>
      <c r="U87" s="159">
        <v>0</v>
      </c>
      <c r="V87" s="159">
        <f>ROUND(E87*U87,2)</f>
        <v>0</v>
      </c>
      <c r="W87" s="159"/>
      <c r="X87" s="159" t="s">
        <v>344</v>
      </c>
      <c r="Y87" s="150"/>
      <c r="Z87" s="150"/>
      <c r="AA87" s="150"/>
      <c r="AB87" s="150"/>
      <c r="AC87" s="150"/>
      <c r="AD87" s="150"/>
      <c r="AE87" s="150"/>
      <c r="AF87" s="150"/>
      <c r="AG87" s="150" t="s">
        <v>614</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57"/>
      <c r="B88" s="158"/>
      <c r="C88" s="191" t="s">
        <v>1822</v>
      </c>
      <c r="D88" s="189"/>
      <c r="E88" s="190">
        <v>32.450000000000003</v>
      </c>
      <c r="F88" s="159"/>
      <c r="G88" s="159"/>
      <c r="H88" s="159"/>
      <c r="I88" s="159"/>
      <c r="J88" s="159"/>
      <c r="K88" s="159"/>
      <c r="L88" s="159"/>
      <c r="M88" s="159"/>
      <c r="N88" s="159"/>
      <c r="O88" s="159"/>
      <c r="P88" s="159"/>
      <c r="Q88" s="159"/>
      <c r="R88" s="159"/>
      <c r="S88" s="159"/>
      <c r="T88" s="159"/>
      <c r="U88" s="159"/>
      <c r="V88" s="159"/>
      <c r="W88" s="159"/>
      <c r="X88" s="159"/>
      <c r="Y88" s="150"/>
      <c r="Z88" s="150"/>
      <c r="AA88" s="150"/>
      <c r="AB88" s="150"/>
      <c r="AC88" s="150"/>
      <c r="AD88" s="150"/>
      <c r="AE88" s="150"/>
      <c r="AF88" s="150"/>
      <c r="AG88" s="150" t="s">
        <v>334</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0.399999999999999" outlineLevel="1" x14ac:dyDescent="0.25">
      <c r="A89" s="181">
        <v>42</v>
      </c>
      <c r="B89" s="182" t="s">
        <v>826</v>
      </c>
      <c r="C89" s="188" t="s">
        <v>827</v>
      </c>
      <c r="D89" s="183" t="s">
        <v>318</v>
      </c>
      <c r="E89" s="184">
        <v>32.454000000000001</v>
      </c>
      <c r="F89" s="185">
        <f>H89+J89</f>
        <v>0</v>
      </c>
      <c r="G89" s="185">
        <f>ROUND(E89*F89,2)</f>
        <v>0</v>
      </c>
      <c r="H89" s="186"/>
      <c r="I89" s="185">
        <f>ROUND(E89*H89,2)</f>
        <v>0</v>
      </c>
      <c r="J89" s="186"/>
      <c r="K89" s="185">
        <f>ROUND(E89*J89,2)</f>
        <v>0</v>
      </c>
      <c r="L89" s="185">
        <v>15</v>
      </c>
      <c r="M89" s="187">
        <f>G89*(1+L89/100)</f>
        <v>0</v>
      </c>
      <c r="N89" s="159">
        <v>4.0000000000000001E-3</v>
      </c>
      <c r="O89" s="159">
        <f>ROUND(E89*N89,2)</f>
        <v>0.13</v>
      </c>
      <c r="P89" s="159">
        <v>0</v>
      </c>
      <c r="Q89" s="159">
        <f>ROUND(E89*P89,2)</f>
        <v>0</v>
      </c>
      <c r="R89" s="159" t="s">
        <v>343</v>
      </c>
      <c r="S89" s="159" t="s">
        <v>223</v>
      </c>
      <c r="T89" s="159" t="s">
        <v>224</v>
      </c>
      <c r="U89" s="159">
        <v>0</v>
      </c>
      <c r="V89" s="159">
        <f>ROUND(E89*U89,2)</f>
        <v>0</v>
      </c>
      <c r="W89" s="159"/>
      <c r="X89" s="159" t="s">
        <v>344</v>
      </c>
      <c r="Y89" s="150"/>
      <c r="Z89" s="150"/>
      <c r="AA89" s="150"/>
      <c r="AB89" s="150"/>
      <c r="AC89" s="150"/>
      <c r="AD89" s="150"/>
      <c r="AE89" s="150"/>
      <c r="AF89" s="150"/>
      <c r="AG89" s="150" t="s">
        <v>614</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x14ac:dyDescent="0.25">
      <c r="A90" s="161" t="s">
        <v>218</v>
      </c>
      <c r="B90" s="162" t="s">
        <v>149</v>
      </c>
      <c r="C90" s="176" t="s">
        <v>150</v>
      </c>
      <c r="D90" s="163"/>
      <c r="E90" s="164"/>
      <c r="F90" s="165"/>
      <c r="G90" s="165">
        <f>SUMIF(AG91:AG96,"&lt;&gt;NOR",G91:G96)</f>
        <v>0</v>
      </c>
      <c r="H90" s="165"/>
      <c r="I90" s="165">
        <f>SUM(I91:I96)</f>
        <v>0</v>
      </c>
      <c r="J90" s="165"/>
      <c r="K90" s="165">
        <f>SUM(K91:K96)</f>
        <v>0</v>
      </c>
      <c r="L90" s="165"/>
      <c r="M90" s="166">
        <f>SUM(M91:M96)</f>
        <v>0</v>
      </c>
      <c r="N90" s="160"/>
      <c r="O90" s="160">
        <f>SUM(O91:O96)</f>
        <v>1.1400000000000001</v>
      </c>
      <c r="P90" s="160"/>
      <c r="Q90" s="160">
        <f>SUM(Q91:Q96)</f>
        <v>0</v>
      </c>
      <c r="R90" s="160"/>
      <c r="S90" s="160"/>
      <c r="T90" s="160"/>
      <c r="U90" s="160"/>
      <c r="V90" s="160">
        <f>SUM(V91:V96)</f>
        <v>7.29</v>
      </c>
      <c r="W90" s="160"/>
      <c r="X90" s="160"/>
      <c r="AG90" t="s">
        <v>219</v>
      </c>
    </row>
    <row r="91" spans="1:60" ht="20.399999999999999" outlineLevel="1" x14ac:dyDescent="0.25">
      <c r="A91" s="167">
        <v>43</v>
      </c>
      <c r="B91" s="168" t="s">
        <v>828</v>
      </c>
      <c r="C91" s="177" t="s">
        <v>1823</v>
      </c>
      <c r="D91" s="169" t="s">
        <v>318</v>
      </c>
      <c r="E91" s="170">
        <v>15.914999999999999</v>
      </c>
      <c r="F91" s="171">
        <f>H91+J91</f>
        <v>0</v>
      </c>
      <c r="G91" s="171">
        <f>ROUND(E91*F91,2)</f>
        <v>0</v>
      </c>
      <c r="H91" s="172"/>
      <c r="I91" s="171">
        <f>ROUND(E91*H91,2)</f>
        <v>0</v>
      </c>
      <c r="J91" s="172"/>
      <c r="K91" s="171">
        <f>ROUND(E91*J91,2)</f>
        <v>0</v>
      </c>
      <c r="L91" s="171">
        <v>15</v>
      </c>
      <c r="M91" s="173">
        <f>G91*(1+L91/100)</f>
        <v>0</v>
      </c>
      <c r="N91" s="159">
        <v>2.6099999999999999E-3</v>
      </c>
      <c r="O91" s="159">
        <f>ROUND(E91*N91,2)</f>
        <v>0.04</v>
      </c>
      <c r="P91" s="159">
        <v>0</v>
      </c>
      <c r="Q91" s="159">
        <f>ROUND(E91*P91,2)</f>
        <v>0</v>
      </c>
      <c r="R91" s="159"/>
      <c r="S91" s="159" t="s">
        <v>223</v>
      </c>
      <c r="T91" s="159" t="s">
        <v>224</v>
      </c>
      <c r="U91" s="159">
        <v>0.317</v>
      </c>
      <c r="V91" s="159">
        <f>ROUND(E91*U91,2)</f>
        <v>5.05</v>
      </c>
      <c r="W91" s="159"/>
      <c r="X91" s="159" t="s">
        <v>268</v>
      </c>
      <c r="Y91" s="150"/>
      <c r="Z91" s="150"/>
      <c r="AA91" s="150"/>
      <c r="AB91" s="150"/>
      <c r="AC91" s="150"/>
      <c r="AD91" s="150"/>
      <c r="AE91" s="150"/>
      <c r="AF91" s="150"/>
      <c r="AG91" s="150" t="s">
        <v>332</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57"/>
      <c r="B92" s="158"/>
      <c r="C92" s="191" t="s">
        <v>1824</v>
      </c>
      <c r="D92" s="189"/>
      <c r="E92" s="190">
        <v>15.91</v>
      </c>
      <c r="F92" s="159"/>
      <c r="G92" s="159"/>
      <c r="H92" s="159"/>
      <c r="I92" s="159"/>
      <c r="J92" s="159"/>
      <c r="K92" s="159"/>
      <c r="L92" s="159"/>
      <c r="M92" s="159"/>
      <c r="N92" s="159"/>
      <c r="O92" s="159"/>
      <c r="P92" s="159"/>
      <c r="Q92" s="159"/>
      <c r="R92" s="159"/>
      <c r="S92" s="159"/>
      <c r="T92" s="159"/>
      <c r="U92" s="159"/>
      <c r="V92" s="159"/>
      <c r="W92" s="159"/>
      <c r="X92" s="159"/>
      <c r="Y92" s="150"/>
      <c r="Z92" s="150"/>
      <c r="AA92" s="150"/>
      <c r="AB92" s="150"/>
      <c r="AC92" s="150"/>
      <c r="AD92" s="150"/>
      <c r="AE92" s="150"/>
      <c r="AF92" s="150"/>
      <c r="AG92" s="150" t="s">
        <v>334</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399999999999999" outlineLevel="1" x14ac:dyDescent="0.25">
      <c r="A93" s="181">
        <v>44</v>
      </c>
      <c r="B93" s="182" t="s">
        <v>1825</v>
      </c>
      <c r="C93" s="188" t="s">
        <v>1826</v>
      </c>
      <c r="D93" s="183" t="s">
        <v>318</v>
      </c>
      <c r="E93" s="184">
        <v>13.8</v>
      </c>
      <c r="F93" s="185">
        <f>H93+J93</f>
        <v>0</v>
      </c>
      <c r="G93" s="185">
        <f>ROUND(E93*F93,2)</f>
        <v>0</v>
      </c>
      <c r="H93" s="186"/>
      <c r="I93" s="185">
        <f>ROUND(E93*H93,2)</f>
        <v>0</v>
      </c>
      <c r="J93" s="186"/>
      <c r="K93" s="185">
        <f>ROUND(E93*J93,2)</f>
        <v>0</v>
      </c>
      <c r="L93" s="185">
        <v>15</v>
      </c>
      <c r="M93" s="187">
        <f>G93*(1+L93/100)</f>
        <v>0</v>
      </c>
      <c r="N93" s="159">
        <v>0</v>
      </c>
      <c r="O93" s="159">
        <f>ROUND(E93*N93,2)</f>
        <v>0</v>
      </c>
      <c r="P93" s="159">
        <v>0</v>
      </c>
      <c r="Q93" s="159">
        <f>ROUND(E93*P93,2)</f>
        <v>0</v>
      </c>
      <c r="R93" s="159"/>
      <c r="S93" s="159" t="s">
        <v>223</v>
      </c>
      <c r="T93" s="159" t="s">
        <v>224</v>
      </c>
      <c r="U93" s="159">
        <v>2.9000000000000001E-2</v>
      </c>
      <c r="V93" s="159">
        <f>ROUND(E93*U93,2)</f>
        <v>0.4</v>
      </c>
      <c r="W93" s="159"/>
      <c r="X93" s="159" t="s">
        <v>268</v>
      </c>
      <c r="Y93" s="150"/>
      <c r="Z93" s="150"/>
      <c r="AA93" s="150"/>
      <c r="AB93" s="150"/>
      <c r="AC93" s="150"/>
      <c r="AD93" s="150"/>
      <c r="AE93" s="150"/>
      <c r="AF93" s="150"/>
      <c r="AG93" s="150" t="s">
        <v>332</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81">
        <v>45</v>
      </c>
      <c r="B94" s="182" t="s">
        <v>836</v>
      </c>
      <c r="C94" s="188" t="s">
        <v>837</v>
      </c>
      <c r="D94" s="183" t="s">
        <v>342</v>
      </c>
      <c r="E94" s="184">
        <v>1.14554</v>
      </c>
      <c r="F94" s="185">
        <f>H94+J94</f>
        <v>0</v>
      </c>
      <c r="G94" s="185">
        <f>ROUND(E94*F94,2)</f>
        <v>0</v>
      </c>
      <c r="H94" s="186"/>
      <c r="I94" s="185">
        <f>ROUND(E94*H94,2)</f>
        <v>0</v>
      </c>
      <c r="J94" s="186"/>
      <c r="K94" s="185">
        <f>ROUND(E94*J94,2)</f>
        <v>0</v>
      </c>
      <c r="L94" s="185">
        <v>15</v>
      </c>
      <c r="M94" s="187">
        <f>G94*(1+L94/100)</f>
        <v>0</v>
      </c>
      <c r="N94" s="159">
        <v>0</v>
      </c>
      <c r="O94" s="159">
        <f>ROUND(E94*N94,2)</f>
        <v>0</v>
      </c>
      <c r="P94" s="159">
        <v>0</v>
      </c>
      <c r="Q94" s="159">
        <f>ROUND(E94*P94,2)</f>
        <v>0</v>
      </c>
      <c r="R94" s="159"/>
      <c r="S94" s="159" t="s">
        <v>223</v>
      </c>
      <c r="T94" s="159" t="s">
        <v>224</v>
      </c>
      <c r="U94" s="159">
        <v>1.609</v>
      </c>
      <c r="V94" s="159">
        <f>ROUND(E94*U94,2)</f>
        <v>1.84</v>
      </c>
      <c r="W94" s="159"/>
      <c r="X94" s="159" t="s">
        <v>268</v>
      </c>
      <c r="Y94" s="150"/>
      <c r="Z94" s="150"/>
      <c r="AA94" s="150"/>
      <c r="AB94" s="150"/>
      <c r="AC94" s="150"/>
      <c r="AD94" s="150"/>
      <c r="AE94" s="150"/>
      <c r="AF94" s="150"/>
      <c r="AG94" s="150" t="s">
        <v>597</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67">
        <v>46</v>
      </c>
      <c r="B95" s="168" t="s">
        <v>1827</v>
      </c>
      <c r="C95" s="177" t="s">
        <v>1828</v>
      </c>
      <c r="D95" s="169" t="s">
        <v>1829</v>
      </c>
      <c r="E95" s="170">
        <v>690</v>
      </c>
      <c r="F95" s="171">
        <f>H95+J95</f>
        <v>0</v>
      </c>
      <c r="G95" s="171">
        <f>ROUND(E95*F95,2)</f>
        <v>0</v>
      </c>
      <c r="H95" s="172"/>
      <c r="I95" s="171">
        <f>ROUND(E95*H95,2)</f>
        <v>0</v>
      </c>
      <c r="J95" s="172"/>
      <c r="K95" s="171">
        <f>ROUND(E95*J95,2)</f>
        <v>0</v>
      </c>
      <c r="L95" s="171">
        <v>15</v>
      </c>
      <c r="M95" s="173">
        <f>G95*(1+L95/100)</f>
        <v>0</v>
      </c>
      <c r="N95" s="159">
        <v>1.6000000000000001E-3</v>
      </c>
      <c r="O95" s="159">
        <f>ROUND(E95*N95,2)</f>
        <v>1.1000000000000001</v>
      </c>
      <c r="P95" s="159">
        <v>0</v>
      </c>
      <c r="Q95" s="159">
        <f>ROUND(E95*P95,2)</f>
        <v>0</v>
      </c>
      <c r="R95" s="159" t="s">
        <v>343</v>
      </c>
      <c r="S95" s="159" t="s">
        <v>223</v>
      </c>
      <c r="T95" s="159" t="s">
        <v>224</v>
      </c>
      <c r="U95" s="159">
        <v>0</v>
      </c>
      <c r="V95" s="159">
        <f>ROUND(E95*U95,2)</f>
        <v>0</v>
      </c>
      <c r="W95" s="159"/>
      <c r="X95" s="159" t="s">
        <v>344</v>
      </c>
      <c r="Y95" s="150"/>
      <c r="Z95" s="150"/>
      <c r="AA95" s="150"/>
      <c r="AB95" s="150"/>
      <c r="AC95" s="150"/>
      <c r="AD95" s="150"/>
      <c r="AE95" s="150"/>
      <c r="AF95" s="150"/>
      <c r="AG95" s="150" t="s">
        <v>345</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57"/>
      <c r="B96" s="158"/>
      <c r="C96" s="191" t="s">
        <v>1830</v>
      </c>
      <c r="D96" s="189"/>
      <c r="E96" s="190">
        <v>690</v>
      </c>
      <c r="F96" s="159"/>
      <c r="G96" s="159"/>
      <c r="H96" s="159"/>
      <c r="I96" s="159"/>
      <c r="J96" s="159"/>
      <c r="K96" s="159"/>
      <c r="L96" s="159"/>
      <c r="M96" s="159"/>
      <c r="N96" s="159"/>
      <c r="O96" s="159"/>
      <c r="P96" s="159"/>
      <c r="Q96" s="159"/>
      <c r="R96" s="159"/>
      <c r="S96" s="159"/>
      <c r="T96" s="159"/>
      <c r="U96" s="159"/>
      <c r="V96" s="159"/>
      <c r="W96" s="159"/>
      <c r="X96" s="159"/>
      <c r="Y96" s="150"/>
      <c r="Z96" s="150"/>
      <c r="AA96" s="150"/>
      <c r="AB96" s="150"/>
      <c r="AC96" s="150"/>
      <c r="AD96" s="150"/>
      <c r="AE96" s="150"/>
      <c r="AF96" s="150"/>
      <c r="AG96" s="150" t="s">
        <v>334</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x14ac:dyDescent="0.25">
      <c r="A97" s="161" t="s">
        <v>218</v>
      </c>
      <c r="B97" s="162" t="s">
        <v>151</v>
      </c>
      <c r="C97" s="176" t="s">
        <v>152</v>
      </c>
      <c r="D97" s="163"/>
      <c r="E97" s="164"/>
      <c r="F97" s="165"/>
      <c r="G97" s="165">
        <f>SUMIF(AG98:AG111,"&lt;&gt;NOR",G98:G111)</f>
        <v>0</v>
      </c>
      <c r="H97" s="165"/>
      <c r="I97" s="165">
        <f>SUM(I98:I111)</f>
        <v>0</v>
      </c>
      <c r="J97" s="165"/>
      <c r="K97" s="165">
        <f>SUM(K98:K111)</f>
        <v>0</v>
      </c>
      <c r="L97" s="165"/>
      <c r="M97" s="166">
        <f>SUM(M98:M111)</f>
        <v>0</v>
      </c>
      <c r="N97" s="160"/>
      <c r="O97" s="160">
        <f>SUM(O98:O111)</f>
        <v>0.16</v>
      </c>
      <c r="P97" s="160"/>
      <c r="Q97" s="160">
        <f>SUM(Q98:Q111)</f>
        <v>0</v>
      </c>
      <c r="R97" s="160"/>
      <c r="S97" s="160"/>
      <c r="T97" s="160"/>
      <c r="U97" s="160"/>
      <c r="V97" s="160">
        <f>SUM(V98:V111)</f>
        <v>6.0600000000000005</v>
      </c>
      <c r="W97" s="160"/>
      <c r="X97" s="160"/>
      <c r="AG97" t="s">
        <v>219</v>
      </c>
    </row>
    <row r="98" spans="1:60" outlineLevel="1" x14ac:dyDescent="0.25">
      <c r="A98" s="167">
        <v>47</v>
      </c>
      <c r="B98" s="168" t="s">
        <v>855</v>
      </c>
      <c r="C98" s="177" t="s">
        <v>1831</v>
      </c>
      <c r="D98" s="169" t="s">
        <v>318</v>
      </c>
      <c r="E98" s="170">
        <v>9</v>
      </c>
      <c r="F98" s="171">
        <f>H98+J98</f>
        <v>0</v>
      </c>
      <c r="G98" s="171">
        <f>ROUND(E98*F98,2)</f>
        <v>0</v>
      </c>
      <c r="H98" s="172"/>
      <c r="I98" s="171">
        <f>ROUND(E98*H98,2)</f>
        <v>0</v>
      </c>
      <c r="J98" s="172"/>
      <c r="K98" s="171">
        <f>ROUND(E98*J98,2)</f>
        <v>0</v>
      </c>
      <c r="L98" s="171">
        <v>15</v>
      </c>
      <c r="M98" s="173">
        <f>G98*(1+L98/100)</f>
        <v>0</v>
      </c>
      <c r="N98" s="159">
        <v>0</v>
      </c>
      <c r="O98" s="159">
        <f>ROUND(E98*N98,2)</f>
        <v>0</v>
      </c>
      <c r="P98" s="159">
        <v>0</v>
      </c>
      <c r="Q98" s="159">
        <f>ROUND(E98*P98,2)</f>
        <v>0</v>
      </c>
      <c r="R98" s="159"/>
      <c r="S98" s="159" t="s">
        <v>223</v>
      </c>
      <c r="T98" s="159" t="s">
        <v>224</v>
      </c>
      <c r="U98" s="159">
        <v>0.08</v>
      </c>
      <c r="V98" s="159">
        <f>ROUND(E98*U98,2)</f>
        <v>0.72</v>
      </c>
      <c r="W98" s="159"/>
      <c r="X98" s="159" t="s">
        <v>268</v>
      </c>
      <c r="Y98" s="150"/>
      <c r="Z98" s="150"/>
      <c r="AA98" s="150"/>
      <c r="AB98" s="150"/>
      <c r="AC98" s="150"/>
      <c r="AD98" s="150"/>
      <c r="AE98" s="150"/>
      <c r="AF98" s="150"/>
      <c r="AG98" s="150" t="s">
        <v>332</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57"/>
      <c r="B99" s="158"/>
      <c r="C99" s="191" t="s">
        <v>1832</v>
      </c>
      <c r="D99" s="189"/>
      <c r="E99" s="190">
        <v>9</v>
      </c>
      <c r="F99" s="159"/>
      <c r="G99" s="159"/>
      <c r="H99" s="159"/>
      <c r="I99" s="159"/>
      <c r="J99" s="159"/>
      <c r="K99" s="159"/>
      <c r="L99" s="159"/>
      <c r="M99" s="159"/>
      <c r="N99" s="159"/>
      <c r="O99" s="159"/>
      <c r="P99" s="159"/>
      <c r="Q99" s="159"/>
      <c r="R99" s="159"/>
      <c r="S99" s="159"/>
      <c r="T99" s="159"/>
      <c r="U99" s="159"/>
      <c r="V99" s="159"/>
      <c r="W99" s="159"/>
      <c r="X99" s="159"/>
      <c r="Y99" s="150"/>
      <c r="Z99" s="150"/>
      <c r="AA99" s="150"/>
      <c r="AB99" s="150"/>
      <c r="AC99" s="150"/>
      <c r="AD99" s="150"/>
      <c r="AE99" s="150"/>
      <c r="AF99" s="150"/>
      <c r="AG99" s="150" t="s">
        <v>334</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67">
        <v>48</v>
      </c>
      <c r="B100" s="168" t="s">
        <v>1833</v>
      </c>
      <c r="C100" s="177" t="s">
        <v>1834</v>
      </c>
      <c r="D100" s="169" t="s">
        <v>318</v>
      </c>
      <c r="E100" s="170">
        <v>9.7200000000000006</v>
      </c>
      <c r="F100" s="171">
        <f>H100+J100</f>
        <v>0</v>
      </c>
      <c r="G100" s="171">
        <f>ROUND(E100*F100,2)</f>
        <v>0</v>
      </c>
      <c r="H100" s="172"/>
      <c r="I100" s="171">
        <f>ROUND(E100*H100,2)</f>
        <v>0</v>
      </c>
      <c r="J100" s="172"/>
      <c r="K100" s="171">
        <f>ROUND(E100*J100,2)</f>
        <v>0</v>
      </c>
      <c r="L100" s="171">
        <v>15</v>
      </c>
      <c r="M100" s="173">
        <f>G100*(1+L100/100)</f>
        <v>0</v>
      </c>
      <c r="N100" s="159">
        <v>3.0000000000000001E-3</v>
      </c>
      <c r="O100" s="159">
        <f>ROUND(E100*N100,2)</f>
        <v>0.03</v>
      </c>
      <c r="P100" s="159">
        <v>0</v>
      </c>
      <c r="Q100" s="159">
        <f>ROUND(E100*P100,2)</f>
        <v>0</v>
      </c>
      <c r="R100" s="159"/>
      <c r="S100" s="159" t="s">
        <v>223</v>
      </c>
      <c r="T100" s="159" t="s">
        <v>224</v>
      </c>
      <c r="U100" s="159">
        <v>0.28000000000000003</v>
      </c>
      <c r="V100" s="159">
        <f>ROUND(E100*U100,2)</f>
        <v>2.72</v>
      </c>
      <c r="W100" s="159"/>
      <c r="X100" s="159" t="s">
        <v>268</v>
      </c>
      <c r="Y100" s="150"/>
      <c r="Z100" s="150"/>
      <c r="AA100" s="150"/>
      <c r="AB100" s="150"/>
      <c r="AC100" s="150"/>
      <c r="AD100" s="150"/>
      <c r="AE100" s="150"/>
      <c r="AF100" s="150"/>
      <c r="AG100" s="150" t="s">
        <v>332</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1" outlineLevel="1" x14ac:dyDescent="0.25">
      <c r="A101" s="157"/>
      <c r="B101" s="158"/>
      <c r="C101" s="287" t="s">
        <v>1835</v>
      </c>
      <c r="D101" s="288"/>
      <c r="E101" s="288"/>
      <c r="F101" s="288"/>
      <c r="G101" s="288"/>
      <c r="H101" s="159"/>
      <c r="I101" s="159"/>
      <c r="J101" s="159"/>
      <c r="K101" s="159"/>
      <c r="L101" s="159"/>
      <c r="M101" s="159"/>
      <c r="N101" s="159"/>
      <c r="O101" s="159"/>
      <c r="P101" s="159"/>
      <c r="Q101" s="159"/>
      <c r="R101" s="159"/>
      <c r="S101" s="159"/>
      <c r="T101" s="159"/>
      <c r="U101" s="159"/>
      <c r="V101" s="159"/>
      <c r="W101" s="159"/>
      <c r="X101" s="159"/>
      <c r="Y101" s="150"/>
      <c r="Z101" s="150"/>
      <c r="AA101" s="150"/>
      <c r="AB101" s="150"/>
      <c r="AC101" s="150"/>
      <c r="AD101" s="150"/>
      <c r="AE101" s="150"/>
      <c r="AF101" s="150"/>
      <c r="AG101" s="150" t="s">
        <v>228</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74" t="str">
        <f>C101</f>
        <v>Očištění povrchu stěny od prachu, nařezání izolačních desek na požadovaný rozměr, nanesení lepicího tmelu, osazení desek.</v>
      </c>
      <c r="BB101" s="150"/>
      <c r="BC101" s="150"/>
      <c r="BD101" s="150"/>
      <c r="BE101" s="150"/>
      <c r="BF101" s="150"/>
      <c r="BG101" s="150"/>
      <c r="BH101" s="150"/>
    </row>
    <row r="102" spans="1:60" outlineLevel="1" x14ac:dyDescent="0.25">
      <c r="A102" s="157"/>
      <c r="B102" s="158"/>
      <c r="C102" s="191" t="s">
        <v>1836</v>
      </c>
      <c r="D102" s="189"/>
      <c r="E102" s="190">
        <v>9.7200000000000006</v>
      </c>
      <c r="F102" s="159"/>
      <c r="G102" s="159"/>
      <c r="H102" s="159"/>
      <c r="I102" s="159"/>
      <c r="J102" s="159"/>
      <c r="K102" s="159"/>
      <c r="L102" s="159"/>
      <c r="M102" s="159"/>
      <c r="N102" s="159"/>
      <c r="O102" s="159"/>
      <c r="P102" s="159"/>
      <c r="Q102" s="159"/>
      <c r="R102" s="159"/>
      <c r="S102" s="159"/>
      <c r="T102" s="159"/>
      <c r="U102" s="159"/>
      <c r="V102" s="159"/>
      <c r="W102" s="159"/>
      <c r="X102" s="159"/>
      <c r="Y102" s="150"/>
      <c r="Z102" s="150"/>
      <c r="AA102" s="150"/>
      <c r="AB102" s="150"/>
      <c r="AC102" s="150"/>
      <c r="AD102" s="150"/>
      <c r="AE102" s="150"/>
      <c r="AF102" s="150"/>
      <c r="AG102" s="150" t="s">
        <v>334</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81">
        <v>49</v>
      </c>
      <c r="B103" s="182" t="s">
        <v>1837</v>
      </c>
      <c r="C103" s="188" t="s">
        <v>1838</v>
      </c>
      <c r="D103" s="183" t="s">
        <v>318</v>
      </c>
      <c r="E103" s="184">
        <v>13.8</v>
      </c>
      <c r="F103" s="185">
        <f>H103+J103</f>
        <v>0</v>
      </c>
      <c r="G103" s="185">
        <f>ROUND(E103*F103,2)</f>
        <v>0</v>
      </c>
      <c r="H103" s="186"/>
      <c r="I103" s="185">
        <f>ROUND(E103*H103,2)</f>
        <v>0</v>
      </c>
      <c r="J103" s="186"/>
      <c r="K103" s="185">
        <f>ROUND(E103*J103,2)</f>
        <v>0</v>
      </c>
      <c r="L103" s="185">
        <v>15</v>
      </c>
      <c r="M103" s="187">
        <f>G103*(1+L103/100)</f>
        <v>0</v>
      </c>
      <c r="N103" s="159">
        <v>2E-3</v>
      </c>
      <c r="O103" s="159">
        <f>ROUND(E103*N103,2)</f>
        <v>0.03</v>
      </c>
      <c r="P103" s="159">
        <v>0</v>
      </c>
      <c r="Q103" s="159">
        <f>ROUND(E103*P103,2)</f>
        <v>0</v>
      </c>
      <c r="R103" s="159"/>
      <c r="S103" s="159" t="s">
        <v>223</v>
      </c>
      <c r="T103" s="159" t="s">
        <v>224</v>
      </c>
      <c r="U103" s="159">
        <v>0.12</v>
      </c>
      <c r="V103" s="159">
        <f>ROUND(E103*U103,2)</f>
        <v>1.66</v>
      </c>
      <c r="W103" s="159"/>
      <c r="X103" s="159" t="s">
        <v>268</v>
      </c>
      <c r="Y103" s="150"/>
      <c r="Z103" s="150"/>
      <c r="AA103" s="150"/>
      <c r="AB103" s="150"/>
      <c r="AC103" s="150"/>
      <c r="AD103" s="150"/>
      <c r="AE103" s="150"/>
      <c r="AF103" s="150"/>
      <c r="AG103" s="150" t="s">
        <v>332</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67">
        <v>50</v>
      </c>
      <c r="B104" s="168" t="s">
        <v>869</v>
      </c>
      <c r="C104" s="177" t="s">
        <v>870</v>
      </c>
      <c r="D104" s="169" t="s">
        <v>318</v>
      </c>
      <c r="E104" s="170">
        <v>9.9</v>
      </c>
      <c r="F104" s="171">
        <f>H104+J104</f>
        <v>0</v>
      </c>
      <c r="G104" s="171">
        <f>ROUND(E104*F104,2)</f>
        <v>0</v>
      </c>
      <c r="H104" s="172"/>
      <c r="I104" s="171">
        <f>ROUND(E104*H104,2)</f>
        <v>0</v>
      </c>
      <c r="J104" s="172"/>
      <c r="K104" s="171">
        <f>ROUND(E104*J104,2)</f>
        <v>0</v>
      </c>
      <c r="L104" s="171">
        <v>15</v>
      </c>
      <c r="M104" s="173">
        <f>G104*(1+L104/100)</f>
        <v>0</v>
      </c>
      <c r="N104" s="159">
        <v>1.0000000000000001E-5</v>
      </c>
      <c r="O104" s="159">
        <f>ROUND(E104*N104,2)</f>
        <v>0</v>
      </c>
      <c r="P104" s="159">
        <v>0</v>
      </c>
      <c r="Q104" s="159">
        <f>ROUND(E104*P104,2)</f>
        <v>0</v>
      </c>
      <c r="R104" s="159"/>
      <c r="S104" s="159" t="s">
        <v>223</v>
      </c>
      <c r="T104" s="159" t="s">
        <v>224</v>
      </c>
      <c r="U104" s="159">
        <v>7.0000000000000007E-2</v>
      </c>
      <c r="V104" s="159">
        <f>ROUND(E104*U104,2)</f>
        <v>0.69</v>
      </c>
      <c r="W104" s="159"/>
      <c r="X104" s="159" t="s">
        <v>268</v>
      </c>
      <c r="Y104" s="150"/>
      <c r="Z104" s="150"/>
      <c r="AA104" s="150"/>
      <c r="AB104" s="150"/>
      <c r="AC104" s="150"/>
      <c r="AD104" s="150"/>
      <c r="AE104" s="150"/>
      <c r="AF104" s="150"/>
      <c r="AG104" s="150" t="s">
        <v>597</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57"/>
      <c r="B105" s="158"/>
      <c r="C105" s="191" t="s">
        <v>1839</v>
      </c>
      <c r="D105" s="189"/>
      <c r="E105" s="190">
        <v>9.9</v>
      </c>
      <c r="F105" s="159"/>
      <c r="G105" s="159"/>
      <c r="H105" s="159"/>
      <c r="I105" s="159"/>
      <c r="J105" s="159"/>
      <c r="K105" s="159"/>
      <c r="L105" s="159"/>
      <c r="M105" s="159"/>
      <c r="N105" s="159"/>
      <c r="O105" s="159"/>
      <c r="P105" s="159"/>
      <c r="Q105" s="159"/>
      <c r="R105" s="159"/>
      <c r="S105" s="159"/>
      <c r="T105" s="159"/>
      <c r="U105" s="159"/>
      <c r="V105" s="159"/>
      <c r="W105" s="159"/>
      <c r="X105" s="159"/>
      <c r="Y105" s="150"/>
      <c r="Z105" s="150"/>
      <c r="AA105" s="150"/>
      <c r="AB105" s="150"/>
      <c r="AC105" s="150"/>
      <c r="AD105" s="150"/>
      <c r="AE105" s="150"/>
      <c r="AF105" s="150"/>
      <c r="AG105" s="150" t="s">
        <v>334</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5">
      <c r="A106" s="181">
        <v>51</v>
      </c>
      <c r="B106" s="182" t="s">
        <v>1840</v>
      </c>
      <c r="C106" s="188" t="s">
        <v>1841</v>
      </c>
      <c r="D106" s="183" t="s">
        <v>342</v>
      </c>
      <c r="E106" s="184">
        <v>0.15767999999999999</v>
      </c>
      <c r="F106" s="185">
        <f>H106+J106</f>
        <v>0</v>
      </c>
      <c r="G106" s="185">
        <f>ROUND(E106*F106,2)</f>
        <v>0</v>
      </c>
      <c r="H106" s="186"/>
      <c r="I106" s="185">
        <f>ROUND(E106*H106,2)</f>
        <v>0</v>
      </c>
      <c r="J106" s="186"/>
      <c r="K106" s="185">
        <f>ROUND(E106*J106,2)</f>
        <v>0</v>
      </c>
      <c r="L106" s="185">
        <v>15</v>
      </c>
      <c r="M106" s="187">
        <f>G106*(1+L106/100)</f>
        <v>0</v>
      </c>
      <c r="N106" s="159">
        <v>0</v>
      </c>
      <c r="O106" s="159">
        <f>ROUND(E106*N106,2)</f>
        <v>0</v>
      </c>
      <c r="P106" s="159">
        <v>0</v>
      </c>
      <c r="Q106" s="159">
        <f>ROUND(E106*P106,2)</f>
        <v>0</v>
      </c>
      <c r="R106" s="159"/>
      <c r="S106" s="159" t="s">
        <v>223</v>
      </c>
      <c r="T106" s="159" t="s">
        <v>224</v>
      </c>
      <c r="U106" s="159">
        <v>1.74</v>
      </c>
      <c r="V106" s="159">
        <f>ROUND(E106*U106,2)</f>
        <v>0.27</v>
      </c>
      <c r="W106" s="159"/>
      <c r="X106" s="159" t="s">
        <v>268</v>
      </c>
      <c r="Y106" s="150"/>
      <c r="Z106" s="150"/>
      <c r="AA106" s="150"/>
      <c r="AB106" s="150"/>
      <c r="AC106" s="150"/>
      <c r="AD106" s="150"/>
      <c r="AE106" s="150"/>
      <c r="AF106" s="150"/>
      <c r="AG106" s="150" t="s">
        <v>597</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0.399999999999999" outlineLevel="1" x14ac:dyDescent="0.25">
      <c r="A107" s="167">
        <v>52</v>
      </c>
      <c r="B107" s="168" t="s">
        <v>1842</v>
      </c>
      <c r="C107" s="177" t="s">
        <v>1843</v>
      </c>
      <c r="D107" s="169" t="s">
        <v>318</v>
      </c>
      <c r="E107" s="170">
        <v>20.591999999999999</v>
      </c>
      <c r="F107" s="171">
        <f>H107+J107</f>
        <v>0</v>
      </c>
      <c r="G107" s="171">
        <f>ROUND(E107*F107,2)</f>
        <v>0</v>
      </c>
      <c r="H107" s="172"/>
      <c r="I107" s="171">
        <f>ROUND(E107*H107,2)</f>
        <v>0</v>
      </c>
      <c r="J107" s="172"/>
      <c r="K107" s="171">
        <f>ROUND(E107*J107,2)</f>
        <v>0</v>
      </c>
      <c r="L107" s="171">
        <v>15</v>
      </c>
      <c r="M107" s="173">
        <f>G107*(1+L107/100)</f>
        <v>0</v>
      </c>
      <c r="N107" s="159">
        <v>1.8E-3</v>
      </c>
      <c r="O107" s="159">
        <f>ROUND(E107*N107,2)</f>
        <v>0.04</v>
      </c>
      <c r="P107" s="159">
        <v>0</v>
      </c>
      <c r="Q107" s="159">
        <f>ROUND(E107*P107,2)</f>
        <v>0</v>
      </c>
      <c r="R107" s="159" t="s">
        <v>343</v>
      </c>
      <c r="S107" s="159" t="s">
        <v>223</v>
      </c>
      <c r="T107" s="159" t="s">
        <v>224</v>
      </c>
      <c r="U107" s="159">
        <v>0</v>
      </c>
      <c r="V107" s="159">
        <f>ROUND(E107*U107,2)</f>
        <v>0</v>
      </c>
      <c r="W107" s="159"/>
      <c r="X107" s="159" t="s">
        <v>344</v>
      </c>
      <c r="Y107" s="150"/>
      <c r="Z107" s="150"/>
      <c r="AA107" s="150"/>
      <c r="AB107" s="150"/>
      <c r="AC107" s="150"/>
      <c r="AD107" s="150"/>
      <c r="AE107" s="150"/>
      <c r="AF107" s="150"/>
      <c r="AG107" s="150" t="s">
        <v>345</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5">
      <c r="A108" s="157"/>
      <c r="B108" s="158"/>
      <c r="C108" s="191" t="s">
        <v>1844</v>
      </c>
      <c r="D108" s="189"/>
      <c r="E108" s="190">
        <v>10.69</v>
      </c>
      <c r="F108" s="159"/>
      <c r="G108" s="159"/>
      <c r="H108" s="159"/>
      <c r="I108" s="159"/>
      <c r="J108" s="159"/>
      <c r="K108" s="159"/>
      <c r="L108" s="159"/>
      <c r="M108" s="159"/>
      <c r="N108" s="159"/>
      <c r="O108" s="159"/>
      <c r="P108" s="159"/>
      <c r="Q108" s="159"/>
      <c r="R108" s="159"/>
      <c r="S108" s="159"/>
      <c r="T108" s="159"/>
      <c r="U108" s="159"/>
      <c r="V108" s="159"/>
      <c r="W108" s="159"/>
      <c r="X108" s="159"/>
      <c r="Y108" s="150"/>
      <c r="Z108" s="150"/>
      <c r="AA108" s="150"/>
      <c r="AB108" s="150"/>
      <c r="AC108" s="150"/>
      <c r="AD108" s="150"/>
      <c r="AE108" s="150"/>
      <c r="AF108" s="150"/>
      <c r="AG108" s="150" t="s">
        <v>334</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57"/>
      <c r="B109" s="158"/>
      <c r="C109" s="191" t="s">
        <v>1845</v>
      </c>
      <c r="D109" s="189"/>
      <c r="E109" s="190">
        <v>9.9</v>
      </c>
      <c r="F109" s="159"/>
      <c r="G109" s="159"/>
      <c r="H109" s="159"/>
      <c r="I109" s="159"/>
      <c r="J109" s="159"/>
      <c r="K109" s="159"/>
      <c r="L109" s="159"/>
      <c r="M109" s="159"/>
      <c r="N109" s="159"/>
      <c r="O109" s="159"/>
      <c r="P109" s="159"/>
      <c r="Q109" s="159"/>
      <c r="R109" s="159"/>
      <c r="S109" s="159"/>
      <c r="T109" s="159"/>
      <c r="U109" s="159"/>
      <c r="V109" s="159"/>
      <c r="W109" s="159"/>
      <c r="X109" s="159"/>
      <c r="Y109" s="150"/>
      <c r="Z109" s="150"/>
      <c r="AA109" s="150"/>
      <c r="AB109" s="150"/>
      <c r="AC109" s="150"/>
      <c r="AD109" s="150"/>
      <c r="AE109" s="150"/>
      <c r="AF109" s="150"/>
      <c r="AG109" s="150" t="s">
        <v>334</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67">
        <v>53</v>
      </c>
      <c r="B110" s="168" t="s">
        <v>876</v>
      </c>
      <c r="C110" s="177" t="s">
        <v>1846</v>
      </c>
      <c r="D110" s="169" t="s">
        <v>331</v>
      </c>
      <c r="E110" s="170">
        <v>3.1878000000000002</v>
      </c>
      <c r="F110" s="171">
        <f>H110+J110</f>
        <v>0</v>
      </c>
      <c r="G110" s="171">
        <f>ROUND(E110*F110,2)</f>
        <v>0</v>
      </c>
      <c r="H110" s="172"/>
      <c r="I110" s="171">
        <f>ROUND(E110*H110,2)</f>
        <v>0</v>
      </c>
      <c r="J110" s="172"/>
      <c r="K110" s="171">
        <f>ROUND(E110*J110,2)</f>
        <v>0</v>
      </c>
      <c r="L110" s="171">
        <v>15</v>
      </c>
      <c r="M110" s="173">
        <f>G110*(1+L110/100)</f>
        <v>0</v>
      </c>
      <c r="N110" s="159">
        <v>0.02</v>
      </c>
      <c r="O110" s="159">
        <f>ROUND(E110*N110,2)</f>
        <v>0.06</v>
      </c>
      <c r="P110" s="159">
        <v>0</v>
      </c>
      <c r="Q110" s="159">
        <f>ROUND(E110*P110,2)</f>
        <v>0</v>
      </c>
      <c r="R110" s="159" t="s">
        <v>343</v>
      </c>
      <c r="S110" s="159" t="s">
        <v>223</v>
      </c>
      <c r="T110" s="159" t="s">
        <v>224</v>
      </c>
      <c r="U110" s="159">
        <v>0</v>
      </c>
      <c r="V110" s="159">
        <f>ROUND(E110*U110,2)</f>
        <v>0</v>
      </c>
      <c r="W110" s="159"/>
      <c r="X110" s="159" t="s">
        <v>344</v>
      </c>
      <c r="Y110" s="150"/>
      <c r="Z110" s="150"/>
      <c r="AA110" s="150"/>
      <c r="AB110" s="150"/>
      <c r="AC110" s="150"/>
      <c r="AD110" s="150"/>
      <c r="AE110" s="150"/>
      <c r="AF110" s="150"/>
      <c r="AG110" s="150" t="s">
        <v>345</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57"/>
      <c r="B111" s="158"/>
      <c r="C111" s="191" t="s">
        <v>1847</v>
      </c>
      <c r="D111" s="189"/>
      <c r="E111" s="190">
        <v>3.19</v>
      </c>
      <c r="F111" s="159"/>
      <c r="G111" s="159"/>
      <c r="H111" s="159"/>
      <c r="I111" s="159"/>
      <c r="J111" s="159"/>
      <c r="K111" s="159"/>
      <c r="L111" s="159"/>
      <c r="M111" s="159"/>
      <c r="N111" s="159"/>
      <c r="O111" s="159"/>
      <c r="P111" s="159"/>
      <c r="Q111" s="159"/>
      <c r="R111" s="159"/>
      <c r="S111" s="159"/>
      <c r="T111" s="159"/>
      <c r="U111" s="159"/>
      <c r="V111" s="159"/>
      <c r="W111" s="159"/>
      <c r="X111" s="159"/>
      <c r="Y111" s="150"/>
      <c r="Z111" s="150"/>
      <c r="AA111" s="150"/>
      <c r="AB111" s="150"/>
      <c r="AC111" s="150"/>
      <c r="AD111" s="150"/>
      <c r="AE111" s="150"/>
      <c r="AF111" s="150"/>
      <c r="AG111" s="150" t="s">
        <v>334</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x14ac:dyDescent="0.25">
      <c r="A112" s="161" t="s">
        <v>218</v>
      </c>
      <c r="B112" s="162" t="s">
        <v>166</v>
      </c>
      <c r="C112" s="176" t="s">
        <v>1973</v>
      </c>
      <c r="D112" s="163"/>
      <c r="E112" s="164"/>
      <c r="F112" s="165"/>
      <c r="G112" s="165">
        <f>SUMIF(AG113:AG127,"&lt;&gt;NOR",G113:G127)</f>
        <v>0</v>
      </c>
      <c r="H112" s="165"/>
      <c r="I112" s="165">
        <f>SUM(I113:I127)</f>
        <v>0</v>
      </c>
      <c r="J112" s="165"/>
      <c r="K112" s="165">
        <f>SUM(K113:K127)</f>
        <v>0</v>
      </c>
      <c r="L112" s="165"/>
      <c r="M112" s="166">
        <f>SUM(M113:M127)</f>
        <v>0</v>
      </c>
      <c r="N112" s="160"/>
      <c r="O112" s="160">
        <f>SUM(O113:O127)</f>
        <v>0.05</v>
      </c>
      <c r="P112" s="160"/>
      <c r="Q112" s="160">
        <f>SUM(Q113:Q127)</f>
        <v>0</v>
      </c>
      <c r="R112" s="160"/>
      <c r="S112" s="160"/>
      <c r="T112" s="160"/>
      <c r="U112" s="160"/>
      <c r="V112" s="160">
        <f>SUM(V113:V127)</f>
        <v>8.5500000000000007</v>
      </c>
      <c r="W112" s="160"/>
      <c r="X112" s="160"/>
      <c r="AG112" t="s">
        <v>219</v>
      </c>
    </row>
    <row r="113" spans="1:60" ht="20.399999999999999" outlineLevel="1" x14ac:dyDescent="0.25">
      <c r="A113" s="167">
        <v>54</v>
      </c>
      <c r="B113" s="168" t="s">
        <v>1005</v>
      </c>
      <c r="C113" s="177" t="s">
        <v>1848</v>
      </c>
      <c r="D113" s="169" t="s">
        <v>288</v>
      </c>
      <c r="E113" s="170">
        <v>6.75</v>
      </c>
      <c r="F113" s="171">
        <f>H113+J113</f>
        <v>0</v>
      </c>
      <c r="G113" s="171">
        <f>ROUND(E113*F113,2)</f>
        <v>0</v>
      </c>
      <c r="H113" s="172"/>
      <c r="I113" s="171">
        <f>ROUND(E113*H113,2)</f>
        <v>0</v>
      </c>
      <c r="J113" s="172"/>
      <c r="K113" s="171">
        <f>ROUND(E113*J113,2)</f>
        <v>0</v>
      </c>
      <c r="L113" s="171">
        <v>15</v>
      </c>
      <c r="M113" s="173">
        <f>G113*(1+L113/100)</f>
        <v>0</v>
      </c>
      <c r="N113" s="159">
        <v>1.8E-3</v>
      </c>
      <c r="O113" s="159">
        <f>ROUND(E113*N113,2)</f>
        <v>0.01</v>
      </c>
      <c r="P113" s="159">
        <v>0</v>
      </c>
      <c r="Q113" s="159">
        <f>ROUND(E113*P113,2)</f>
        <v>0</v>
      </c>
      <c r="R113" s="159"/>
      <c r="S113" s="159" t="s">
        <v>223</v>
      </c>
      <c r="T113" s="159" t="s">
        <v>224</v>
      </c>
      <c r="U113" s="159">
        <v>0.15755</v>
      </c>
      <c r="V113" s="159">
        <f>ROUND(E113*U113,2)</f>
        <v>1.06</v>
      </c>
      <c r="W113" s="159"/>
      <c r="X113" s="159" t="s">
        <v>268</v>
      </c>
      <c r="Y113" s="150"/>
      <c r="Z113" s="150"/>
      <c r="AA113" s="150"/>
      <c r="AB113" s="150"/>
      <c r="AC113" s="150"/>
      <c r="AD113" s="150"/>
      <c r="AE113" s="150"/>
      <c r="AF113" s="150"/>
      <c r="AG113" s="150" t="s">
        <v>332</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57"/>
      <c r="B114" s="158"/>
      <c r="C114" s="191" t="s">
        <v>1849</v>
      </c>
      <c r="D114" s="189"/>
      <c r="E114" s="190">
        <v>6.75</v>
      </c>
      <c r="F114" s="159"/>
      <c r="G114" s="159"/>
      <c r="H114" s="159"/>
      <c r="I114" s="159"/>
      <c r="J114" s="159"/>
      <c r="K114" s="159"/>
      <c r="L114" s="159"/>
      <c r="M114" s="159"/>
      <c r="N114" s="159"/>
      <c r="O114" s="159"/>
      <c r="P114" s="159"/>
      <c r="Q114" s="159"/>
      <c r="R114" s="159"/>
      <c r="S114" s="159"/>
      <c r="T114" s="159"/>
      <c r="U114" s="159"/>
      <c r="V114" s="159"/>
      <c r="W114" s="159"/>
      <c r="X114" s="159"/>
      <c r="Y114" s="150"/>
      <c r="Z114" s="150"/>
      <c r="AA114" s="150"/>
      <c r="AB114" s="150"/>
      <c r="AC114" s="150"/>
      <c r="AD114" s="150"/>
      <c r="AE114" s="150"/>
      <c r="AF114" s="150"/>
      <c r="AG114" s="150" t="s">
        <v>334</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0.399999999999999" outlineLevel="1" x14ac:dyDescent="0.25">
      <c r="A115" s="167">
        <v>55</v>
      </c>
      <c r="B115" s="168" t="s">
        <v>1009</v>
      </c>
      <c r="C115" s="177" t="s">
        <v>1010</v>
      </c>
      <c r="D115" s="169" t="s">
        <v>288</v>
      </c>
      <c r="E115" s="170">
        <v>6.75</v>
      </c>
      <c r="F115" s="171">
        <f>H115+J115</f>
        <v>0</v>
      </c>
      <c r="G115" s="171">
        <f>ROUND(E115*F115,2)</f>
        <v>0</v>
      </c>
      <c r="H115" s="172"/>
      <c r="I115" s="171">
        <f>ROUND(E115*H115,2)</f>
        <v>0</v>
      </c>
      <c r="J115" s="172"/>
      <c r="K115" s="171">
        <f>ROUND(E115*J115,2)</f>
        <v>0</v>
      </c>
      <c r="L115" s="171">
        <v>15</v>
      </c>
      <c r="M115" s="173">
        <f>G115*(1+L115/100)</f>
        <v>0</v>
      </c>
      <c r="N115" s="159">
        <v>2.49E-3</v>
      </c>
      <c r="O115" s="159">
        <f>ROUND(E115*N115,2)</f>
        <v>0.02</v>
      </c>
      <c r="P115" s="159">
        <v>0</v>
      </c>
      <c r="Q115" s="159">
        <f>ROUND(E115*P115,2)</f>
        <v>0</v>
      </c>
      <c r="R115" s="159"/>
      <c r="S115" s="159" t="s">
        <v>223</v>
      </c>
      <c r="T115" s="159" t="s">
        <v>224</v>
      </c>
      <c r="U115" s="159">
        <v>0.53188000000000002</v>
      </c>
      <c r="V115" s="159">
        <f>ROUND(E115*U115,2)</f>
        <v>3.59</v>
      </c>
      <c r="W115" s="159"/>
      <c r="X115" s="159" t="s">
        <v>268</v>
      </c>
      <c r="Y115" s="150"/>
      <c r="Z115" s="150"/>
      <c r="AA115" s="150"/>
      <c r="AB115" s="150"/>
      <c r="AC115" s="150"/>
      <c r="AD115" s="150"/>
      <c r="AE115" s="150"/>
      <c r="AF115" s="150"/>
      <c r="AG115" s="150" t="s">
        <v>332</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57"/>
      <c r="B116" s="158"/>
      <c r="C116" s="191" t="s">
        <v>1011</v>
      </c>
      <c r="D116" s="189"/>
      <c r="E116" s="190">
        <v>6.75</v>
      </c>
      <c r="F116" s="159"/>
      <c r="G116" s="159"/>
      <c r="H116" s="159"/>
      <c r="I116" s="159"/>
      <c r="J116" s="159"/>
      <c r="K116" s="159"/>
      <c r="L116" s="159"/>
      <c r="M116" s="159"/>
      <c r="N116" s="159"/>
      <c r="O116" s="159"/>
      <c r="P116" s="159"/>
      <c r="Q116" s="159"/>
      <c r="R116" s="159"/>
      <c r="S116" s="159"/>
      <c r="T116" s="159"/>
      <c r="U116" s="159"/>
      <c r="V116" s="159"/>
      <c r="W116" s="159"/>
      <c r="X116" s="159"/>
      <c r="Y116" s="150"/>
      <c r="Z116" s="150"/>
      <c r="AA116" s="150"/>
      <c r="AB116" s="150"/>
      <c r="AC116" s="150"/>
      <c r="AD116" s="150"/>
      <c r="AE116" s="150"/>
      <c r="AF116" s="150"/>
      <c r="AG116" s="150" t="s">
        <v>334</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0.399999999999999" outlineLevel="1" x14ac:dyDescent="0.25">
      <c r="A117" s="167">
        <v>56</v>
      </c>
      <c r="B117" s="168" t="s">
        <v>1850</v>
      </c>
      <c r="C117" s="177" t="s">
        <v>1851</v>
      </c>
      <c r="D117" s="169" t="s">
        <v>288</v>
      </c>
      <c r="E117" s="170">
        <v>2.75</v>
      </c>
      <c r="F117" s="171">
        <f>H117+J117</f>
        <v>0</v>
      </c>
      <c r="G117" s="171">
        <f>ROUND(E117*F117,2)</f>
        <v>0</v>
      </c>
      <c r="H117" s="172"/>
      <c r="I117" s="171">
        <f>ROUND(E117*H117,2)</f>
        <v>0</v>
      </c>
      <c r="J117" s="172"/>
      <c r="K117" s="171">
        <f>ROUND(E117*J117,2)</f>
        <v>0</v>
      </c>
      <c r="L117" s="171">
        <v>15</v>
      </c>
      <c r="M117" s="173">
        <f>G117*(1+L117/100)</f>
        <v>0</v>
      </c>
      <c r="N117" s="159">
        <v>2.0699999999999998E-3</v>
      </c>
      <c r="O117" s="159">
        <f>ROUND(E117*N117,2)</f>
        <v>0.01</v>
      </c>
      <c r="P117" s="159">
        <v>0</v>
      </c>
      <c r="Q117" s="159">
        <f>ROUND(E117*P117,2)</f>
        <v>0</v>
      </c>
      <c r="R117" s="159"/>
      <c r="S117" s="159" t="s">
        <v>223</v>
      </c>
      <c r="T117" s="159" t="s">
        <v>224</v>
      </c>
      <c r="U117" s="159">
        <v>0.53844999999999998</v>
      </c>
      <c r="V117" s="159">
        <f>ROUND(E117*U117,2)</f>
        <v>1.48</v>
      </c>
      <c r="W117" s="159"/>
      <c r="X117" s="159" t="s">
        <v>268</v>
      </c>
      <c r="Y117" s="150"/>
      <c r="Z117" s="150"/>
      <c r="AA117" s="150"/>
      <c r="AB117" s="150"/>
      <c r="AC117" s="150"/>
      <c r="AD117" s="150"/>
      <c r="AE117" s="150"/>
      <c r="AF117" s="150"/>
      <c r="AG117" s="150" t="s">
        <v>332</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57"/>
      <c r="B118" s="158"/>
      <c r="C118" s="191" t="s">
        <v>1852</v>
      </c>
      <c r="D118" s="189"/>
      <c r="E118" s="190">
        <v>2.75</v>
      </c>
      <c r="F118" s="159"/>
      <c r="G118" s="159"/>
      <c r="H118" s="159"/>
      <c r="I118" s="159"/>
      <c r="J118" s="159"/>
      <c r="K118" s="159"/>
      <c r="L118" s="159"/>
      <c r="M118" s="159"/>
      <c r="N118" s="159"/>
      <c r="O118" s="159"/>
      <c r="P118" s="159"/>
      <c r="Q118" s="159"/>
      <c r="R118" s="159"/>
      <c r="S118" s="159"/>
      <c r="T118" s="159"/>
      <c r="U118" s="159"/>
      <c r="V118" s="159"/>
      <c r="W118" s="159"/>
      <c r="X118" s="159"/>
      <c r="Y118" s="150"/>
      <c r="Z118" s="150"/>
      <c r="AA118" s="150"/>
      <c r="AB118" s="150"/>
      <c r="AC118" s="150"/>
      <c r="AD118" s="150"/>
      <c r="AE118" s="150"/>
      <c r="AF118" s="150"/>
      <c r="AG118" s="150" t="s">
        <v>334</v>
      </c>
      <c r="AH118" s="150">
        <v>0</v>
      </c>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67">
        <v>57</v>
      </c>
      <c r="B119" s="168" t="s">
        <v>398</v>
      </c>
      <c r="C119" s="177" t="s">
        <v>399</v>
      </c>
      <c r="D119" s="169" t="s">
        <v>400</v>
      </c>
      <c r="E119" s="170">
        <v>7.05</v>
      </c>
      <c r="F119" s="171">
        <f>H119+J119</f>
        <v>0</v>
      </c>
      <c r="G119" s="171">
        <f>ROUND(E119*F119,2)</f>
        <v>0</v>
      </c>
      <c r="H119" s="172"/>
      <c r="I119" s="171">
        <f>ROUND(E119*H119,2)</f>
        <v>0</v>
      </c>
      <c r="J119" s="172"/>
      <c r="K119" s="171">
        <f>ROUND(E119*J119,2)</f>
        <v>0</v>
      </c>
      <c r="L119" s="171">
        <v>15</v>
      </c>
      <c r="M119" s="173">
        <f>G119*(1+L119/100)</f>
        <v>0</v>
      </c>
      <c r="N119" s="159">
        <v>0</v>
      </c>
      <c r="O119" s="159">
        <f>ROUND(E119*N119,2)</f>
        <v>0</v>
      </c>
      <c r="P119" s="159">
        <v>0</v>
      </c>
      <c r="Q119" s="159">
        <f>ROUND(E119*P119,2)</f>
        <v>0</v>
      </c>
      <c r="R119" s="159"/>
      <c r="S119" s="159" t="s">
        <v>267</v>
      </c>
      <c r="T119" s="159" t="s">
        <v>224</v>
      </c>
      <c r="U119" s="159">
        <v>0</v>
      </c>
      <c r="V119" s="159">
        <f>ROUND(E119*U119,2)</f>
        <v>0</v>
      </c>
      <c r="W119" s="159"/>
      <c r="X119" s="159" t="s">
        <v>268</v>
      </c>
      <c r="Y119" s="150"/>
      <c r="Z119" s="150"/>
      <c r="AA119" s="150"/>
      <c r="AB119" s="150"/>
      <c r="AC119" s="150"/>
      <c r="AD119" s="150"/>
      <c r="AE119" s="150"/>
      <c r="AF119" s="150"/>
      <c r="AG119" s="150" t="s">
        <v>332</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57"/>
      <c r="B120" s="158"/>
      <c r="C120" s="191" t="s">
        <v>2048</v>
      </c>
      <c r="D120" s="189"/>
      <c r="E120" s="190">
        <v>7.05</v>
      </c>
      <c r="F120" s="159"/>
      <c r="G120" s="159"/>
      <c r="H120" s="159"/>
      <c r="I120" s="159"/>
      <c r="J120" s="159"/>
      <c r="K120" s="159"/>
      <c r="L120" s="159"/>
      <c r="M120" s="159"/>
      <c r="N120" s="159"/>
      <c r="O120" s="159"/>
      <c r="P120" s="159"/>
      <c r="Q120" s="159"/>
      <c r="R120" s="159"/>
      <c r="S120" s="159"/>
      <c r="T120" s="159"/>
      <c r="U120" s="159"/>
      <c r="V120" s="159"/>
      <c r="W120" s="159"/>
      <c r="X120" s="159"/>
      <c r="Y120" s="150"/>
      <c r="Z120" s="150"/>
      <c r="AA120" s="150"/>
      <c r="AB120" s="150"/>
      <c r="AC120" s="150"/>
      <c r="AD120" s="150"/>
      <c r="AE120" s="150"/>
      <c r="AF120" s="150"/>
      <c r="AG120" s="150" t="s">
        <v>334</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67">
        <v>58</v>
      </c>
      <c r="B121" s="168" t="s">
        <v>1965</v>
      </c>
      <c r="C121" s="177" t="s">
        <v>399</v>
      </c>
      <c r="D121" s="169" t="s">
        <v>400</v>
      </c>
      <c r="E121" s="170">
        <v>14.1</v>
      </c>
      <c r="F121" s="171">
        <f>H121+J121</f>
        <v>0</v>
      </c>
      <c r="G121" s="171">
        <f>ROUND(E121*F121,2)</f>
        <v>0</v>
      </c>
      <c r="H121" s="172"/>
      <c r="I121" s="171">
        <f>ROUND(E121*H121,2)</f>
        <v>0</v>
      </c>
      <c r="J121" s="172"/>
      <c r="K121" s="171">
        <f>ROUND(E121*J121,2)</f>
        <v>0</v>
      </c>
      <c r="L121" s="171">
        <v>15</v>
      </c>
      <c r="M121" s="173">
        <f>G121*(1+L121/100)</f>
        <v>0</v>
      </c>
      <c r="N121" s="159"/>
      <c r="O121" s="159"/>
      <c r="P121" s="159"/>
      <c r="Q121" s="159"/>
      <c r="R121" s="159"/>
      <c r="S121" s="159"/>
      <c r="T121" s="159"/>
      <c r="U121" s="159"/>
      <c r="V121" s="159"/>
      <c r="W121" s="159"/>
      <c r="X121" s="159"/>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57"/>
      <c r="B122" s="158"/>
      <c r="C122" s="191" t="s">
        <v>2047</v>
      </c>
      <c r="D122" s="189"/>
      <c r="E122" s="190">
        <v>14.1</v>
      </c>
      <c r="F122" s="159"/>
      <c r="G122" s="159"/>
      <c r="H122" s="159"/>
      <c r="I122" s="159"/>
      <c r="J122" s="159"/>
      <c r="K122" s="159"/>
      <c r="L122" s="159"/>
      <c r="M122" s="159"/>
      <c r="N122" s="159"/>
      <c r="O122" s="159"/>
      <c r="P122" s="159"/>
      <c r="Q122" s="159"/>
      <c r="R122" s="159"/>
      <c r="S122" s="159"/>
      <c r="T122" s="159"/>
      <c r="U122" s="159"/>
      <c r="V122" s="159"/>
      <c r="W122" s="159"/>
      <c r="X122" s="159"/>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67">
        <v>59</v>
      </c>
      <c r="B123" s="168" t="s">
        <v>1966</v>
      </c>
      <c r="C123" s="177" t="s">
        <v>399</v>
      </c>
      <c r="D123" s="169" t="s">
        <v>400</v>
      </c>
      <c r="E123" s="170">
        <v>7.05</v>
      </c>
      <c r="F123" s="171">
        <f>H123+J123</f>
        <v>0</v>
      </c>
      <c r="G123" s="171">
        <f>ROUND(E123*F123,2)</f>
        <v>0</v>
      </c>
      <c r="H123" s="172"/>
      <c r="I123" s="171">
        <f>ROUND(E123*H123,2)</f>
        <v>0</v>
      </c>
      <c r="J123" s="172"/>
      <c r="K123" s="171">
        <f>ROUND(E123*J123,2)</f>
        <v>0</v>
      </c>
      <c r="L123" s="171">
        <v>15</v>
      </c>
      <c r="M123" s="173">
        <f>G123*(1+L123/100)</f>
        <v>0</v>
      </c>
      <c r="N123" s="159"/>
      <c r="O123" s="159"/>
      <c r="P123" s="159"/>
      <c r="Q123" s="159"/>
      <c r="R123" s="159"/>
      <c r="S123" s="159"/>
      <c r="T123" s="159"/>
      <c r="U123" s="159"/>
      <c r="V123" s="159"/>
      <c r="W123" s="159"/>
      <c r="X123" s="159"/>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57"/>
      <c r="B124" s="158"/>
      <c r="C124" s="191" t="s">
        <v>2046</v>
      </c>
      <c r="D124" s="189"/>
      <c r="E124" s="190">
        <v>7.05</v>
      </c>
      <c r="F124" s="159"/>
      <c r="G124" s="159"/>
      <c r="H124" s="159"/>
      <c r="I124" s="159"/>
      <c r="J124" s="159"/>
      <c r="K124" s="159"/>
      <c r="L124" s="159"/>
      <c r="M124" s="159"/>
      <c r="N124" s="159"/>
      <c r="O124" s="159"/>
      <c r="P124" s="159"/>
      <c r="Q124" s="159"/>
      <c r="R124" s="159"/>
      <c r="S124" s="159"/>
      <c r="T124" s="159"/>
      <c r="U124" s="159"/>
      <c r="V124" s="159"/>
      <c r="W124" s="159"/>
      <c r="X124" s="159"/>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0.399999999999999" outlineLevel="1" x14ac:dyDescent="0.25">
      <c r="A125" s="167">
        <v>60</v>
      </c>
      <c r="B125" s="168" t="s">
        <v>1012</v>
      </c>
      <c r="C125" s="177" t="s">
        <v>1013</v>
      </c>
      <c r="D125" s="169" t="s">
        <v>288</v>
      </c>
      <c r="E125" s="170">
        <v>4</v>
      </c>
      <c r="F125" s="171">
        <f>H125+J125</f>
        <v>0</v>
      </c>
      <c r="G125" s="171">
        <f>ROUND(E125*F125,2)</f>
        <v>0</v>
      </c>
      <c r="H125" s="172"/>
      <c r="I125" s="171">
        <f>ROUND(E125*H125,2)</f>
        <v>0</v>
      </c>
      <c r="J125" s="172"/>
      <c r="K125" s="171">
        <f>ROUND(E125*J125,2)</f>
        <v>0</v>
      </c>
      <c r="L125" s="171">
        <v>15</v>
      </c>
      <c r="M125" s="173">
        <f>G125*(1+L125/100)</f>
        <v>0</v>
      </c>
      <c r="N125" s="159">
        <v>2.5000000000000001E-3</v>
      </c>
      <c r="O125" s="159">
        <f>ROUND(E125*N125,2)</f>
        <v>0.01</v>
      </c>
      <c r="P125" s="159">
        <v>0</v>
      </c>
      <c r="Q125" s="159">
        <f>ROUND(E125*P125,2)</f>
        <v>0</v>
      </c>
      <c r="R125" s="159"/>
      <c r="S125" s="159" t="s">
        <v>223</v>
      </c>
      <c r="T125" s="159" t="s">
        <v>224</v>
      </c>
      <c r="U125" s="159">
        <v>0.55184999999999995</v>
      </c>
      <c r="V125" s="159">
        <f>ROUND(E125*U125,2)</f>
        <v>2.21</v>
      </c>
      <c r="W125" s="159"/>
      <c r="X125" s="159" t="s">
        <v>268</v>
      </c>
      <c r="Y125" s="150"/>
      <c r="Z125" s="150"/>
      <c r="AA125" s="150"/>
      <c r="AB125" s="150"/>
      <c r="AC125" s="150"/>
      <c r="AD125" s="150"/>
      <c r="AE125" s="150"/>
      <c r="AF125" s="150"/>
      <c r="AG125" s="150" t="s">
        <v>332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57"/>
      <c r="B126" s="158"/>
      <c r="C126" s="191" t="s">
        <v>2045</v>
      </c>
      <c r="D126" s="189"/>
      <c r="E126" s="190">
        <v>4</v>
      </c>
      <c r="F126" s="159"/>
      <c r="G126" s="159"/>
      <c r="H126" s="159"/>
      <c r="I126" s="159"/>
      <c r="J126" s="159"/>
      <c r="K126" s="159"/>
      <c r="L126" s="159"/>
      <c r="M126" s="159"/>
      <c r="N126" s="159"/>
      <c r="O126" s="159"/>
      <c r="P126" s="159"/>
      <c r="Q126" s="159"/>
      <c r="R126" s="159"/>
      <c r="S126" s="159"/>
      <c r="T126" s="159"/>
      <c r="U126" s="159"/>
      <c r="V126" s="159"/>
      <c r="W126" s="159"/>
      <c r="X126" s="159"/>
      <c r="Y126" s="150"/>
      <c r="Z126" s="150"/>
      <c r="AA126" s="150"/>
      <c r="AB126" s="150"/>
      <c r="AC126" s="150"/>
      <c r="AD126" s="150"/>
      <c r="AE126" s="150"/>
      <c r="AF126" s="150"/>
      <c r="AG126" s="150" t="s">
        <v>334</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81">
        <v>61</v>
      </c>
      <c r="B127" s="182" t="s">
        <v>1031</v>
      </c>
      <c r="C127" s="188" t="s">
        <v>1032</v>
      </c>
      <c r="D127" s="183" t="s">
        <v>342</v>
      </c>
      <c r="E127" s="184">
        <v>4.4569999999999999E-2</v>
      </c>
      <c r="F127" s="185">
        <f>H127+J127</f>
        <v>0</v>
      </c>
      <c r="G127" s="185">
        <f>ROUND(E127*F127,2)</f>
        <v>0</v>
      </c>
      <c r="H127" s="186"/>
      <c r="I127" s="185">
        <f>ROUND(E127*H127,2)</f>
        <v>0</v>
      </c>
      <c r="J127" s="186"/>
      <c r="K127" s="185">
        <f>ROUND(E127*J127,2)</f>
        <v>0</v>
      </c>
      <c r="L127" s="185">
        <v>15</v>
      </c>
      <c r="M127" s="187">
        <f>G127*(1+L127/100)</f>
        <v>0</v>
      </c>
      <c r="N127" s="159">
        <v>0</v>
      </c>
      <c r="O127" s="159">
        <f>ROUND(E127*N127,2)</f>
        <v>0</v>
      </c>
      <c r="P127" s="159">
        <v>0</v>
      </c>
      <c r="Q127" s="159">
        <f>ROUND(E127*P127,2)</f>
        <v>0</v>
      </c>
      <c r="R127" s="159"/>
      <c r="S127" s="159" t="s">
        <v>223</v>
      </c>
      <c r="T127" s="159" t="s">
        <v>224</v>
      </c>
      <c r="U127" s="159">
        <v>4.82</v>
      </c>
      <c r="V127" s="159">
        <f>ROUND(E127*U127,2)</f>
        <v>0.21</v>
      </c>
      <c r="W127" s="159"/>
      <c r="X127" s="159" t="s">
        <v>268</v>
      </c>
      <c r="Y127" s="150"/>
      <c r="Z127" s="150"/>
      <c r="AA127" s="150"/>
      <c r="AB127" s="150"/>
      <c r="AC127" s="150"/>
      <c r="AD127" s="150"/>
      <c r="AE127" s="150"/>
      <c r="AF127" s="150"/>
      <c r="AG127" s="150" t="s">
        <v>597</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x14ac:dyDescent="0.25">
      <c r="A128" s="161" t="s">
        <v>218</v>
      </c>
      <c r="B128" s="162" t="s">
        <v>175</v>
      </c>
      <c r="C128" s="176" t="s">
        <v>176</v>
      </c>
      <c r="D128" s="163"/>
      <c r="E128" s="164"/>
      <c r="F128" s="165"/>
      <c r="G128" s="165">
        <f>SUMIF(AG129:AG141,"&lt;&gt;NOR",G129:G141)</f>
        <v>0</v>
      </c>
      <c r="H128" s="165"/>
      <c r="I128" s="165">
        <f>SUM(I129:I141)</f>
        <v>0</v>
      </c>
      <c r="J128" s="165"/>
      <c r="K128" s="165">
        <f>SUM(K129:K141)</f>
        <v>0</v>
      </c>
      <c r="L128" s="165"/>
      <c r="M128" s="166">
        <f>SUM(M129:M141)</f>
        <v>0</v>
      </c>
      <c r="N128" s="160"/>
      <c r="O128" s="160">
        <f>SUM(O129:O141)</f>
        <v>0.4</v>
      </c>
      <c r="P128" s="160"/>
      <c r="Q128" s="160">
        <f>SUM(Q129:Q141)</f>
        <v>0</v>
      </c>
      <c r="R128" s="160"/>
      <c r="S128" s="160"/>
      <c r="T128" s="160"/>
      <c r="U128" s="160"/>
      <c r="V128" s="160">
        <f>SUM(V129:V141)</f>
        <v>19.320000000000004</v>
      </c>
      <c r="W128" s="160"/>
      <c r="X128" s="160"/>
      <c r="AG128" t="s">
        <v>219</v>
      </c>
    </row>
    <row r="129" spans="1:60" outlineLevel="1" x14ac:dyDescent="0.25">
      <c r="A129" s="167">
        <v>62</v>
      </c>
      <c r="B129" s="168" t="s">
        <v>1096</v>
      </c>
      <c r="C129" s="177" t="s">
        <v>1097</v>
      </c>
      <c r="D129" s="169" t="s">
        <v>318</v>
      </c>
      <c r="E129" s="170">
        <v>9</v>
      </c>
      <c r="F129" s="171">
        <f>H129+J129</f>
        <v>0</v>
      </c>
      <c r="G129" s="171">
        <f>ROUND(E129*F129,2)</f>
        <v>0</v>
      </c>
      <c r="H129" s="172"/>
      <c r="I129" s="171">
        <f>ROUND(E129*H129,2)</f>
        <v>0</v>
      </c>
      <c r="J129" s="172"/>
      <c r="K129" s="171">
        <f>ROUND(E129*J129,2)</f>
        <v>0</v>
      </c>
      <c r="L129" s="171">
        <v>15</v>
      </c>
      <c r="M129" s="173">
        <f>G129*(1+L129/100)</f>
        <v>0</v>
      </c>
      <c r="N129" s="159">
        <v>2.1000000000000001E-4</v>
      </c>
      <c r="O129" s="159">
        <f>ROUND(E129*N129,2)</f>
        <v>0</v>
      </c>
      <c r="P129" s="159">
        <v>0</v>
      </c>
      <c r="Q129" s="159">
        <f>ROUND(E129*P129,2)</f>
        <v>0</v>
      </c>
      <c r="R129" s="159"/>
      <c r="S129" s="159" t="s">
        <v>223</v>
      </c>
      <c r="T129" s="159" t="s">
        <v>224</v>
      </c>
      <c r="U129" s="159">
        <v>0.05</v>
      </c>
      <c r="V129" s="159">
        <f>ROUND(E129*U129,2)</f>
        <v>0.45</v>
      </c>
      <c r="W129" s="159"/>
      <c r="X129" s="159" t="s">
        <v>268</v>
      </c>
      <c r="Y129" s="150"/>
      <c r="Z129" s="150"/>
      <c r="AA129" s="150"/>
      <c r="AB129" s="150"/>
      <c r="AC129" s="150"/>
      <c r="AD129" s="150"/>
      <c r="AE129" s="150"/>
      <c r="AF129" s="150"/>
      <c r="AG129" s="150" t="s">
        <v>597</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5">
      <c r="A130" s="157"/>
      <c r="B130" s="158"/>
      <c r="C130" s="191" t="s">
        <v>1832</v>
      </c>
      <c r="D130" s="189"/>
      <c r="E130" s="190">
        <v>9</v>
      </c>
      <c r="F130" s="159"/>
      <c r="G130" s="159"/>
      <c r="H130" s="159"/>
      <c r="I130" s="159"/>
      <c r="J130" s="159"/>
      <c r="K130" s="159"/>
      <c r="L130" s="159"/>
      <c r="M130" s="159"/>
      <c r="N130" s="159"/>
      <c r="O130" s="159"/>
      <c r="P130" s="159"/>
      <c r="Q130" s="159"/>
      <c r="R130" s="159"/>
      <c r="S130" s="159"/>
      <c r="T130" s="159"/>
      <c r="U130" s="159"/>
      <c r="V130" s="159"/>
      <c r="W130" s="159"/>
      <c r="X130" s="159"/>
      <c r="Y130" s="150"/>
      <c r="Z130" s="150"/>
      <c r="AA130" s="150"/>
      <c r="AB130" s="150"/>
      <c r="AC130" s="150"/>
      <c r="AD130" s="150"/>
      <c r="AE130" s="150"/>
      <c r="AF130" s="150"/>
      <c r="AG130" s="150" t="s">
        <v>334</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5">
      <c r="A131" s="181">
        <v>63</v>
      </c>
      <c r="B131" s="182" t="s">
        <v>1099</v>
      </c>
      <c r="C131" s="188" t="s">
        <v>1100</v>
      </c>
      <c r="D131" s="183" t="s">
        <v>288</v>
      </c>
      <c r="E131" s="184">
        <v>20.2</v>
      </c>
      <c r="F131" s="185">
        <f>H131+J131</f>
        <v>0</v>
      </c>
      <c r="G131" s="185">
        <f>ROUND(E131*F131,2)</f>
        <v>0</v>
      </c>
      <c r="H131" s="186"/>
      <c r="I131" s="185">
        <f>ROUND(E131*H131,2)</f>
        <v>0</v>
      </c>
      <c r="J131" s="186"/>
      <c r="K131" s="185">
        <f>ROUND(E131*J131,2)</f>
        <v>0</v>
      </c>
      <c r="L131" s="185">
        <v>15</v>
      </c>
      <c r="M131" s="187">
        <f>G131*(1+L131/100)</f>
        <v>0</v>
      </c>
      <c r="N131" s="159">
        <v>3.2000000000000003E-4</v>
      </c>
      <c r="O131" s="159">
        <f>ROUND(E131*N131,2)</f>
        <v>0.01</v>
      </c>
      <c r="P131" s="159">
        <v>0</v>
      </c>
      <c r="Q131" s="159">
        <f>ROUND(E131*P131,2)</f>
        <v>0</v>
      </c>
      <c r="R131" s="159"/>
      <c r="S131" s="159" t="s">
        <v>223</v>
      </c>
      <c r="T131" s="159" t="s">
        <v>224</v>
      </c>
      <c r="U131" s="159">
        <v>0.23599999999999999</v>
      </c>
      <c r="V131" s="159">
        <f>ROUND(E131*U131,2)</f>
        <v>4.7699999999999996</v>
      </c>
      <c r="W131" s="159"/>
      <c r="X131" s="159" t="s">
        <v>268</v>
      </c>
      <c r="Y131" s="150"/>
      <c r="Z131" s="150"/>
      <c r="AA131" s="150"/>
      <c r="AB131" s="150"/>
      <c r="AC131" s="150"/>
      <c r="AD131" s="150"/>
      <c r="AE131" s="150"/>
      <c r="AF131" s="150"/>
      <c r="AG131" s="150" t="s">
        <v>597</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1" x14ac:dyDescent="0.25">
      <c r="A132" s="167">
        <v>64</v>
      </c>
      <c r="B132" s="168" t="s">
        <v>1101</v>
      </c>
      <c r="C132" s="177" t="s">
        <v>1102</v>
      </c>
      <c r="D132" s="169" t="s">
        <v>288</v>
      </c>
      <c r="E132" s="170">
        <v>20.2</v>
      </c>
      <c r="F132" s="171">
        <f>H132+J132</f>
        <v>0</v>
      </c>
      <c r="G132" s="171">
        <f>ROUND(E132*F132,2)</f>
        <v>0</v>
      </c>
      <c r="H132" s="172"/>
      <c r="I132" s="171">
        <f>ROUND(E132*H132,2)</f>
        <v>0</v>
      </c>
      <c r="J132" s="172"/>
      <c r="K132" s="171">
        <f>ROUND(E132*J132,2)</f>
        <v>0</v>
      </c>
      <c r="L132" s="171">
        <v>15</v>
      </c>
      <c r="M132" s="173">
        <f>G132*(1+L132/100)</f>
        <v>0</v>
      </c>
      <c r="N132" s="159">
        <v>0</v>
      </c>
      <c r="O132" s="159">
        <f>ROUND(E132*N132,2)</f>
        <v>0</v>
      </c>
      <c r="P132" s="159">
        <v>0</v>
      </c>
      <c r="Q132" s="159">
        <f>ROUND(E132*P132,2)</f>
        <v>0</v>
      </c>
      <c r="R132" s="159"/>
      <c r="S132" s="159" t="s">
        <v>223</v>
      </c>
      <c r="T132" s="159" t="s">
        <v>224</v>
      </c>
      <c r="U132" s="159">
        <v>0.154</v>
      </c>
      <c r="V132" s="159">
        <f>ROUND(E132*U132,2)</f>
        <v>3.11</v>
      </c>
      <c r="W132" s="159"/>
      <c r="X132" s="159" t="s">
        <v>268</v>
      </c>
      <c r="Y132" s="150"/>
      <c r="Z132" s="150"/>
      <c r="AA132" s="150"/>
      <c r="AB132" s="150"/>
      <c r="AC132" s="150"/>
      <c r="AD132" s="150"/>
      <c r="AE132" s="150"/>
      <c r="AF132" s="150"/>
      <c r="AG132" s="150" t="s">
        <v>597</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57"/>
      <c r="B133" s="158"/>
      <c r="C133" s="191" t="s">
        <v>1853</v>
      </c>
      <c r="D133" s="189"/>
      <c r="E133" s="190">
        <v>20.2</v>
      </c>
      <c r="F133" s="159"/>
      <c r="G133" s="159"/>
      <c r="H133" s="159"/>
      <c r="I133" s="159"/>
      <c r="J133" s="159"/>
      <c r="K133" s="159"/>
      <c r="L133" s="159"/>
      <c r="M133" s="159"/>
      <c r="N133" s="159"/>
      <c r="O133" s="159"/>
      <c r="P133" s="159"/>
      <c r="Q133" s="159"/>
      <c r="R133" s="159"/>
      <c r="S133" s="159"/>
      <c r="T133" s="159"/>
      <c r="U133" s="159"/>
      <c r="V133" s="159"/>
      <c r="W133" s="159"/>
      <c r="X133" s="159"/>
      <c r="Y133" s="150"/>
      <c r="Z133" s="150"/>
      <c r="AA133" s="150"/>
      <c r="AB133" s="150"/>
      <c r="AC133" s="150"/>
      <c r="AD133" s="150"/>
      <c r="AE133" s="150"/>
      <c r="AF133" s="150"/>
      <c r="AG133" s="150" t="s">
        <v>334</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81">
        <v>65</v>
      </c>
      <c r="B134" s="182" t="s">
        <v>1114</v>
      </c>
      <c r="C134" s="188" t="s">
        <v>1115</v>
      </c>
      <c r="D134" s="183" t="s">
        <v>318</v>
      </c>
      <c r="E134" s="184">
        <v>9</v>
      </c>
      <c r="F134" s="185">
        <f>H134+J134</f>
        <v>0</v>
      </c>
      <c r="G134" s="185">
        <f>ROUND(E134*F134,2)</f>
        <v>0</v>
      </c>
      <c r="H134" s="186"/>
      <c r="I134" s="185">
        <f>ROUND(E134*H134,2)</f>
        <v>0</v>
      </c>
      <c r="J134" s="186"/>
      <c r="K134" s="185">
        <f>ROUND(E134*J134,2)</f>
        <v>0</v>
      </c>
      <c r="L134" s="185">
        <v>15</v>
      </c>
      <c r="M134" s="187">
        <f>G134*(1+L134/100)</f>
        <v>0</v>
      </c>
      <c r="N134" s="159">
        <v>4.7499999999999999E-3</v>
      </c>
      <c r="O134" s="159">
        <f>ROUND(E134*N134,2)</f>
        <v>0.04</v>
      </c>
      <c r="P134" s="159">
        <v>0</v>
      </c>
      <c r="Q134" s="159">
        <f>ROUND(E134*P134,2)</f>
        <v>0</v>
      </c>
      <c r="R134" s="159"/>
      <c r="S134" s="159" t="s">
        <v>223</v>
      </c>
      <c r="T134" s="159" t="s">
        <v>224</v>
      </c>
      <c r="U134" s="159">
        <v>0.97799999999999998</v>
      </c>
      <c r="V134" s="159">
        <f>ROUND(E134*U134,2)</f>
        <v>8.8000000000000007</v>
      </c>
      <c r="W134" s="159"/>
      <c r="X134" s="159" t="s">
        <v>268</v>
      </c>
      <c r="Y134" s="150"/>
      <c r="Z134" s="150"/>
      <c r="AA134" s="150"/>
      <c r="AB134" s="150"/>
      <c r="AC134" s="150"/>
      <c r="AD134" s="150"/>
      <c r="AE134" s="150"/>
      <c r="AF134" s="150"/>
      <c r="AG134" s="150" t="s">
        <v>597</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67">
        <v>66</v>
      </c>
      <c r="B135" s="168" t="s">
        <v>1116</v>
      </c>
      <c r="C135" s="177" t="s">
        <v>1117</v>
      </c>
      <c r="D135" s="169" t="s">
        <v>288</v>
      </c>
      <c r="E135" s="170">
        <v>24.2</v>
      </c>
      <c r="F135" s="171">
        <f>H135+J135</f>
        <v>0</v>
      </c>
      <c r="G135" s="171">
        <f>ROUND(E135*F135,2)</f>
        <v>0</v>
      </c>
      <c r="H135" s="172"/>
      <c r="I135" s="171">
        <f>ROUND(E135*H135,2)</f>
        <v>0</v>
      </c>
      <c r="J135" s="172"/>
      <c r="K135" s="171">
        <f>ROUND(E135*J135,2)</f>
        <v>0</v>
      </c>
      <c r="L135" s="171">
        <v>15</v>
      </c>
      <c r="M135" s="173">
        <f>G135*(1+L135/100)</f>
        <v>0</v>
      </c>
      <c r="N135" s="159">
        <v>4.0000000000000003E-5</v>
      </c>
      <c r="O135" s="159">
        <f>ROUND(E135*N135,2)</f>
        <v>0</v>
      </c>
      <c r="P135" s="159">
        <v>0</v>
      </c>
      <c r="Q135" s="159">
        <f>ROUND(E135*P135,2)</f>
        <v>0</v>
      </c>
      <c r="R135" s="159"/>
      <c r="S135" s="159" t="s">
        <v>223</v>
      </c>
      <c r="T135" s="159" t="s">
        <v>224</v>
      </c>
      <c r="U135" s="159">
        <v>7.0000000000000007E-2</v>
      </c>
      <c r="V135" s="159">
        <f>ROUND(E135*U135,2)</f>
        <v>1.69</v>
      </c>
      <c r="W135" s="159"/>
      <c r="X135" s="159" t="s">
        <v>268</v>
      </c>
      <c r="Y135" s="150"/>
      <c r="Z135" s="150"/>
      <c r="AA135" s="150"/>
      <c r="AB135" s="150"/>
      <c r="AC135" s="150"/>
      <c r="AD135" s="150"/>
      <c r="AE135" s="150"/>
      <c r="AF135" s="150"/>
      <c r="AG135" s="150" t="s">
        <v>597</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57"/>
      <c r="B136" s="158"/>
      <c r="C136" s="191" t="s">
        <v>1854</v>
      </c>
      <c r="D136" s="189"/>
      <c r="E136" s="190">
        <v>24.2</v>
      </c>
      <c r="F136" s="159"/>
      <c r="G136" s="159"/>
      <c r="H136" s="159"/>
      <c r="I136" s="159"/>
      <c r="J136" s="159"/>
      <c r="K136" s="159"/>
      <c r="L136" s="159"/>
      <c r="M136" s="159"/>
      <c r="N136" s="159"/>
      <c r="O136" s="159"/>
      <c r="P136" s="159"/>
      <c r="Q136" s="159"/>
      <c r="R136" s="159"/>
      <c r="S136" s="159"/>
      <c r="T136" s="159"/>
      <c r="U136" s="159"/>
      <c r="V136" s="159"/>
      <c r="W136" s="159"/>
      <c r="X136" s="159"/>
      <c r="Y136" s="150"/>
      <c r="Z136" s="150"/>
      <c r="AA136" s="150"/>
      <c r="AB136" s="150"/>
      <c r="AC136" s="150"/>
      <c r="AD136" s="150"/>
      <c r="AE136" s="150"/>
      <c r="AF136" s="150"/>
      <c r="AG136" s="150" t="s">
        <v>334</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67">
        <v>67</v>
      </c>
      <c r="B137" s="168" t="s">
        <v>1120</v>
      </c>
      <c r="C137" s="177" t="s">
        <v>1121</v>
      </c>
      <c r="D137" s="169" t="s">
        <v>318</v>
      </c>
      <c r="E137" s="170">
        <v>11.02</v>
      </c>
      <c r="F137" s="171">
        <f>H137+J137</f>
        <v>0</v>
      </c>
      <c r="G137" s="171">
        <f>ROUND(E137*F137,2)</f>
        <v>0</v>
      </c>
      <c r="H137" s="172"/>
      <c r="I137" s="171">
        <f>ROUND(E137*H137,2)</f>
        <v>0</v>
      </c>
      <c r="J137" s="172"/>
      <c r="K137" s="171">
        <f>ROUND(E137*J137,2)</f>
        <v>0</v>
      </c>
      <c r="L137" s="171">
        <v>15</v>
      </c>
      <c r="M137" s="173">
        <f>G137*(1+L137/100)</f>
        <v>0</v>
      </c>
      <c r="N137" s="159">
        <v>1.5E-3</v>
      </c>
      <c r="O137" s="159">
        <f>ROUND(E137*N137,2)</f>
        <v>0.02</v>
      </c>
      <c r="P137" s="159">
        <v>0</v>
      </c>
      <c r="Q137" s="159">
        <f>ROUND(E137*P137,2)</f>
        <v>0</v>
      </c>
      <c r="R137" s="159"/>
      <c r="S137" s="159" t="s">
        <v>223</v>
      </c>
      <c r="T137" s="159" t="s">
        <v>224</v>
      </c>
      <c r="U137" s="159">
        <v>0</v>
      </c>
      <c r="V137" s="159">
        <f>ROUND(E137*U137,2)</f>
        <v>0</v>
      </c>
      <c r="W137" s="159"/>
      <c r="X137" s="159" t="s">
        <v>268</v>
      </c>
      <c r="Y137" s="150"/>
      <c r="Z137" s="150"/>
      <c r="AA137" s="150"/>
      <c r="AB137" s="150"/>
      <c r="AC137" s="150"/>
      <c r="AD137" s="150"/>
      <c r="AE137" s="150"/>
      <c r="AF137" s="150"/>
      <c r="AG137" s="150" t="s">
        <v>597</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57"/>
      <c r="B138" s="158"/>
      <c r="C138" s="191" t="s">
        <v>1855</v>
      </c>
      <c r="D138" s="189"/>
      <c r="E138" s="190">
        <v>11.02</v>
      </c>
      <c r="F138" s="159"/>
      <c r="G138" s="159"/>
      <c r="H138" s="159"/>
      <c r="I138" s="159"/>
      <c r="J138" s="159"/>
      <c r="K138" s="159"/>
      <c r="L138" s="159"/>
      <c r="M138" s="159"/>
      <c r="N138" s="159"/>
      <c r="O138" s="159"/>
      <c r="P138" s="159"/>
      <c r="Q138" s="159"/>
      <c r="R138" s="159"/>
      <c r="S138" s="159"/>
      <c r="T138" s="159"/>
      <c r="U138" s="159"/>
      <c r="V138" s="159"/>
      <c r="W138" s="159"/>
      <c r="X138" s="159"/>
      <c r="Y138" s="150"/>
      <c r="Z138" s="150"/>
      <c r="AA138" s="150"/>
      <c r="AB138" s="150"/>
      <c r="AC138" s="150"/>
      <c r="AD138" s="150"/>
      <c r="AE138" s="150"/>
      <c r="AF138" s="150"/>
      <c r="AG138" s="150" t="s">
        <v>334</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81">
        <v>68</v>
      </c>
      <c r="B139" s="182" t="s">
        <v>1125</v>
      </c>
      <c r="C139" s="188" t="s">
        <v>1126</v>
      </c>
      <c r="D139" s="183" t="s">
        <v>342</v>
      </c>
      <c r="E139" s="184">
        <v>0.39360000000000001</v>
      </c>
      <c r="F139" s="185">
        <f>H139+J139</f>
        <v>0</v>
      </c>
      <c r="G139" s="185">
        <f>ROUND(E139*F139,2)</f>
        <v>0</v>
      </c>
      <c r="H139" s="186"/>
      <c r="I139" s="185">
        <f>ROUND(E139*H139,2)</f>
        <v>0</v>
      </c>
      <c r="J139" s="186"/>
      <c r="K139" s="185">
        <f>ROUND(E139*J139,2)</f>
        <v>0</v>
      </c>
      <c r="L139" s="185">
        <v>15</v>
      </c>
      <c r="M139" s="187">
        <f>G139*(1+L139/100)</f>
        <v>0</v>
      </c>
      <c r="N139" s="159">
        <v>0</v>
      </c>
      <c r="O139" s="159">
        <f>ROUND(E139*N139,2)</f>
        <v>0</v>
      </c>
      <c r="P139" s="159">
        <v>0</v>
      </c>
      <c r="Q139" s="159">
        <f>ROUND(E139*P139,2)</f>
        <v>0</v>
      </c>
      <c r="R139" s="159"/>
      <c r="S139" s="159" t="s">
        <v>223</v>
      </c>
      <c r="T139" s="159" t="s">
        <v>224</v>
      </c>
      <c r="U139" s="159">
        <v>1.2649999999999999</v>
      </c>
      <c r="V139" s="159">
        <f>ROUND(E139*U139,2)</f>
        <v>0.5</v>
      </c>
      <c r="W139" s="159"/>
      <c r="X139" s="159" t="s">
        <v>268</v>
      </c>
      <c r="Y139" s="150"/>
      <c r="Z139" s="150"/>
      <c r="AA139" s="150"/>
      <c r="AB139" s="150"/>
      <c r="AC139" s="150"/>
      <c r="AD139" s="150"/>
      <c r="AE139" s="150"/>
      <c r="AF139" s="150"/>
      <c r="AG139" s="150" t="s">
        <v>597</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ht="20.399999999999999" outlineLevel="1" x14ac:dyDescent="0.25">
      <c r="A140" s="167">
        <v>69</v>
      </c>
      <c r="B140" s="168" t="s">
        <v>1127</v>
      </c>
      <c r="C140" s="177" t="s">
        <v>1128</v>
      </c>
      <c r="D140" s="169" t="s">
        <v>318</v>
      </c>
      <c r="E140" s="170">
        <v>13</v>
      </c>
      <c r="F140" s="171">
        <f>H140+J140</f>
        <v>0</v>
      </c>
      <c r="G140" s="171">
        <f>ROUND(E140*F140,2)</f>
        <v>0</v>
      </c>
      <c r="H140" s="172"/>
      <c r="I140" s="171">
        <f>ROUND(E140*H140,2)</f>
        <v>0</v>
      </c>
      <c r="J140" s="172"/>
      <c r="K140" s="171">
        <f>ROUND(E140*J140,2)</f>
        <v>0</v>
      </c>
      <c r="L140" s="171">
        <v>15</v>
      </c>
      <c r="M140" s="173">
        <f>G140*(1+L140/100)</f>
        <v>0</v>
      </c>
      <c r="N140" s="159">
        <v>2.5000000000000001E-2</v>
      </c>
      <c r="O140" s="159">
        <f>ROUND(E140*N140,2)</f>
        <v>0.33</v>
      </c>
      <c r="P140" s="159">
        <v>0</v>
      </c>
      <c r="Q140" s="159">
        <f>ROUND(E140*P140,2)</f>
        <v>0</v>
      </c>
      <c r="R140" s="159"/>
      <c r="S140" s="159" t="s">
        <v>267</v>
      </c>
      <c r="T140" s="159" t="s">
        <v>224</v>
      </c>
      <c r="U140" s="159">
        <v>0</v>
      </c>
      <c r="V140" s="159">
        <f>ROUND(E140*U140,2)</f>
        <v>0</v>
      </c>
      <c r="W140" s="159"/>
      <c r="X140" s="159" t="s">
        <v>344</v>
      </c>
      <c r="Y140" s="150"/>
      <c r="Z140" s="150"/>
      <c r="AA140" s="150"/>
      <c r="AB140" s="150"/>
      <c r="AC140" s="150"/>
      <c r="AD140" s="150"/>
      <c r="AE140" s="150"/>
      <c r="AF140" s="150"/>
      <c r="AG140" s="150" t="s">
        <v>614</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1" x14ac:dyDescent="0.25">
      <c r="A141" s="157"/>
      <c r="B141" s="158"/>
      <c r="C141" s="191" t="s">
        <v>1856</v>
      </c>
      <c r="D141" s="189"/>
      <c r="E141" s="190">
        <v>13</v>
      </c>
      <c r="F141" s="159"/>
      <c r="G141" s="159"/>
      <c r="H141" s="159"/>
      <c r="I141" s="159"/>
      <c r="J141" s="159"/>
      <c r="K141" s="159"/>
      <c r="L141" s="159"/>
      <c r="M141" s="159"/>
      <c r="N141" s="159"/>
      <c r="O141" s="159"/>
      <c r="P141" s="159"/>
      <c r="Q141" s="159"/>
      <c r="R141" s="159"/>
      <c r="S141" s="159"/>
      <c r="T141" s="159"/>
      <c r="U141" s="159"/>
      <c r="V141" s="159"/>
      <c r="W141" s="159"/>
      <c r="X141" s="159"/>
      <c r="Y141" s="150"/>
      <c r="Z141" s="150"/>
      <c r="AA141" s="150"/>
      <c r="AB141" s="150"/>
      <c r="AC141" s="150"/>
      <c r="AD141" s="150"/>
      <c r="AE141" s="150"/>
      <c r="AF141" s="150"/>
      <c r="AG141" s="150" t="s">
        <v>334</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x14ac:dyDescent="0.25">
      <c r="A142" s="3"/>
      <c r="B142" s="4"/>
      <c r="C142" s="178"/>
      <c r="D142" s="6"/>
      <c r="E142" s="3"/>
      <c r="F142" s="3"/>
      <c r="G142" s="3"/>
      <c r="H142" s="3"/>
      <c r="I142" s="3"/>
      <c r="J142" s="3"/>
      <c r="K142" s="3"/>
      <c r="L142" s="3"/>
      <c r="M142" s="3"/>
      <c r="N142" s="3"/>
      <c r="O142" s="3"/>
      <c r="P142" s="3"/>
      <c r="Q142" s="3"/>
      <c r="R142" s="3"/>
      <c r="S142" s="3"/>
      <c r="T142" s="3"/>
      <c r="U142" s="3"/>
      <c r="V142" s="3"/>
      <c r="W142" s="3"/>
      <c r="X142" s="3"/>
      <c r="AE142">
        <v>15</v>
      </c>
      <c r="AF142">
        <v>21</v>
      </c>
      <c r="AG142" t="s">
        <v>205</v>
      </c>
    </row>
    <row r="143" spans="1:60" x14ac:dyDescent="0.25">
      <c r="A143" s="153"/>
      <c r="B143" s="154" t="s">
        <v>31</v>
      </c>
      <c r="C143" s="179"/>
      <c r="D143" s="155"/>
      <c r="E143" s="156"/>
      <c r="F143" s="156"/>
      <c r="G143" s="175">
        <f>G8+G25+G49+G58+G60+G66+G73+G76+G78+G90+G97+G112+G128</f>
        <v>0</v>
      </c>
      <c r="H143" s="3"/>
      <c r="I143" s="3"/>
      <c r="J143" s="3"/>
      <c r="K143" s="3"/>
      <c r="L143" s="3"/>
      <c r="M143" s="3"/>
      <c r="N143" s="3"/>
      <c r="O143" s="3"/>
      <c r="P143" s="3"/>
      <c r="Q143" s="3"/>
      <c r="R143" s="3"/>
      <c r="S143" s="3"/>
      <c r="T143" s="3"/>
      <c r="U143" s="3"/>
      <c r="V143" s="3"/>
      <c r="W143" s="3"/>
      <c r="X143" s="3"/>
      <c r="AE143">
        <f>SUMIF(L7:L141,AE142,G7:G141)</f>
        <v>0</v>
      </c>
      <c r="AF143">
        <f>SUMIF(L7:L141,AF142,G7:G141)</f>
        <v>0</v>
      </c>
      <c r="AG143" t="s">
        <v>260</v>
      </c>
    </row>
    <row r="144" spans="1:60" x14ac:dyDescent="0.25">
      <c r="A144" s="3"/>
      <c r="B144" s="4"/>
      <c r="C144" s="178"/>
      <c r="D144" s="6"/>
      <c r="E144" s="3"/>
      <c r="F144" s="3"/>
      <c r="G144" s="3"/>
      <c r="H144" s="3"/>
      <c r="I144" s="3"/>
      <c r="J144" s="3"/>
      <c r="K144" s="3"/>
      <c r="L144" s="3"/>
      <c r="M144" s="3"/>
      <c r="N144" s="3"/>
      <c r="O144" s="3"/>
      <c r="P144" s="3"/>
      <c r="Q144" s="3"/>
      <c r="R144" s="3"/>
      <c r="S144" s="3"/>
      <c r="T144" s="3"/>
      <c r="U144" s="3"/>
      <c r="V144" s="3"/>
      <c r="W144" s="3"/>
      <c r="X144" s="3"/>
    </row>
    <row r="145" spans="1:33" x14ac:dyDescent="0.25">
      <c r="A145" s="3"/>
      <c r="B145" s="4"/>
      <c r="C145" s="178"/>
      <c r="D145" s="6"/>
      <c r="E145" s="3"/>
      <c r="F145" s="3"/>
      <c r="G145" s="3"/>
      <c r="H145" s="3"/>
      <c r="I145" s="3"/>
      <c r="J145" s="3"/>
      <c r="K145" s="3"/>
      <c r="L145" s="3"/>
      <c r="M145" s="3"/>
      <c r="N145" s="3"/>
      <c r="O145" s="3"/>
      <c r="P145" s="3"/>
      <c r="Q145" s="3"/>
      <c r="R145" s="3"/>
      <c r="S145" s="3"/>
      <c r="T145" s="3"/>
      <c r="U145" s="3"/>
      <c r="V145" s="3"/>
      <c r="W145" s="3"/>
      <c r="X145" s="3"/>
    </row>
    <row r="146" spans="1:33" x14ac:dyDescent="0.25">
      <c r="A146" s="285" t="s">
        <v>261</v>
      </c>
      <c r="B146" s="285"/>
      <c r="C146" s="286"/>
      <c r="D146" s="6"/>
      <c r="E146" s="3"/>
      <c r="F146" s="3"/>
      <c r="G146" s="3"/>
      <c r="H146" s="3"/>
      <c r="I146" s="3"/>
      <c r="J146" s="3"/>
      <c r="K146" s="3"/>
      <c r="L146" s="3"/>
      <c r="M146" s="3"/>
      <c r="N146" s="3"/>
      <c r="O146" s="3"/>
      <c r="P146" s="3"/>
      <c r="Q146" s="3"/>
      <c r="R146" s="3"/>
      <c r="S146" s="3"/>
      <c r="T146" s="3"/>
      <c r="U146" s="3"/>
      <c r="V146" s="3"/>
      <c r="W146" s="3"/>
      <c r="X146" s="3"/>
    </row>
    <row r="147" spans="1:33" x14ac:dyDescent="0.25">
      <c r="A147" s="289"/>
      <c r="B147" s="290"/>
      <c r="C147" s="291"/>
      <c r="D147" s="290"/>
      <c r="E147" s="290"/>
      <c r="F147" s="290"/>
      <c r="G147" s="292"/>
      <c r="H147" s="3"/>
      <c r="I147" s="3"/>
      <c r="J147" s="3"/>
      <c r="K147" s="3"/>
      <c r="L147" s="3"/>
      <c r="M147" s="3"/>
      <c r="N147" s="3"/>
      <c r="O147" s="3"/>
      <c r="P147" s="3"/>
      <c r="Q147" s="3"/>
      <c r="R147" s="3"/>
      <c r="S147" s="3"/>
      <c r="T147" s="3"/>
      <c r="U147" s="3"/>
      <c r="V147" s="3"/>
      <c r="W147" s="3"/>
      <c r="X147" s="3"/>
      <c r="AG147" t="s">
        <v>262</v>
      </c>
    </row>
    <row r="148" spans="1:33" x14ac:dyDescent="0.25">
      <c r="A148" s="293"/>
      <c r="B148" s="294"/>
      <c r="C148" s="295"/>
      <c r="D148" s="294"/>
      <c r="E148" s="294"/>
      <c r="F148" s="294"/>
      <c r="G148" s="296"/>
      <c r="H148" s="3"/>
      <c r="I148" s="3"/>
      <c r="J148" s="3"/>
      <c r="K148" s="3"/>
      <c r="L148" s="3"/>
      <c r="M148" s="3"/>
      <c r="N148" s="3"/>
      <c r="O148" s="3"/>
      <c r="P148" s="3"/>
      <c r="Q148" s="3"/>
      <c r="R148" s="3"/>
      <c r="S148" s="3"/>
      <c r="T148" s="3"/>
      <c r="U148" s="3"/>
      <c r="V148" s="3"/>
      <c r="W148" s="3"/>
      <c r="X148" s="3"/>
    </row>
    <row r="149" spans="1:33" x14ac:dyDescent="0.25">
      <c r="A149" s="293"/>
      <c r="B149" s="294"/>
      <c r="C149" s="295"/>
      <c r="D149" s="294"/>
      <c r="E149" s="294"/>
      <c r="F149" s="294"/>
      <c r="G149" s="296"/>
      <c r="H149" s="3"/>
      <c r="I149" s="3"/>
      <c r="J149" s="3"/>
      <c r="K149" s="3"/>
      <c r="L149" s="3"/>
      <c r="M149" s="3"/>
      <c r="N149" s="3"/>
      <c r="O149" s="3"/>
      <c r="P149" s="3"/>
      <c r="Q149" s="3"/>
      <c r="R149" s="3"/>
      <c r="S149" s="3"/>
      <c r="T149" s="3"/>
      <c r="U149" s="3"/>
      <c r="V149" s="3"/>
      <c r="W149" s="3"/>
      <c r="X149" s="3"/>
    </row>
    <row r="150" spans="1:33" x14ac:dyDescent="0.25">
      <c r="A150" s="293"/>
      <c r="B150" s="294"/>
      <c r="C150" s="295"/>
      <c r="D150" s="294"/>
      <c r="E150" s="294"/>
      <c r="F150" s="294"/>
      <c r="G150" s="296"/>
      <c r="H150" s="3"/>
      <c r="I150" s="3"/>
      <c r="J150" s="3"/>
      <c r="K150" s="3"/>
      <c r="L150" s="3"/>
      <c r="M150" s="3"/>
      <c r="N150" s="3"/>
      <c r="O150" s="3"/>
      <c r="P150" s="3"/>
      <c r="Q150" s="3"/>
      <c r="R150" s="3"/>
      <c r="S150" s="3"/>
      <c r="T150" s="3"/>
      <c r="U150" s="3"/>
      <c r="V150" s="3"/>
      <c r="W150" s="3"/>
      <c r="X150" s="3"/>
    </row>
    <row r="151" spans="1:33" x14ac:dyDescent="0.25">
      <c r="A151" s="297"/>
      <c r="B151" s="298"/>
      <c r="C151" s="299"/>
      <c r="D151" s="298"/>
      <c r="E151" s="298"/>
      <c r="F151" s="298"/>
      <c r="G151" s="300"/>
      <c r="H151" s="3"/>
      <c r="I151" s="3"/>
      <c r="J151" s="3"/>
      <c r="K151" s="3"/>
      <c r="L151" s="3"/>
      <c r="M151" s="3"/>
      <c r="N151" s="3"/>
      <c r="O151" s="3"/>
      <c r="P151" s="3"/>
      <c r="Q151" s="3"/>
      <c r="R151" s="3"/>
      <c r="S151" s="3"/>
      <c r="T151" s="3"/>
      <c r="U151" s="3"/>
      <c r="V151" s="3"/>
      <c r="W151" s="3"/>
      <c r="X151" s="3"/>
    </row>
    <row r="152" spans="1:33" x14ac:dyDescent="0.25">
      <c r="A152" s="3"/>
      <c r="B152" s="4"/>
      <c r="C152" s="178"/>
      <c r="D152" s="6"/>
      <c r="E152" s="3"/>
      <c r="F152" s="3"/>
      <c r="G152" s="3"/>
      <c r="H152" s="3"/>
      <c r="I152" s="3"/>
      <c r="J152" s="3"/>
      <c r="K152" s="3"/>
      <c r="L152" s="3"/>
      <c r="M152" s="3"/>
      <c r="N152" s="3"/>
      <c r="O152" s="3"/>
      <c r="P152" s="3"/>
      <c r="Q152" s="3"/>
      <c r="R152" s="3"/>
      <c r="S152" s="3"/>
      <c r="T152" s="3"/>
      <c r="U152" s="3"/>
      <c r="V152" s="3"/>
      <c r="W152" s="3"/>
      <c r="X152" s="3"/>
    </row>
    <row r="153" spans="1:33" x14ac:dyDescent="0.25">
      <c r="C153" s="180"/>
      <c r="D153" s="10"/>
      <c r="AG153" t="s">
        <v>263</v>
      </c>
    </row>
    <row r="154" spans="1:33" x14ac:dyDescent="0.25">
      <c r="D154" s="10"/>
    </row>
    <row r="155" spans="1:33" x14ac:dyDescent="0.25">
      <c r="D155" s="10"/>
    </row>
    <row r="156" spans="1:33" x14ac:dyDescent="0.25">
      <c r="D156" s="10"/>
    </row>
    <row r="157" spans="1:33" x14ac:dyDescent="0.25">
      <c r="D157" s="10"/>
    </row>
    <row r="158" spans="1:33" x14ac:dyDescent="0.25">
      <c r="D158" s="10"/>
    </row>
    <row r="159" spans="1:33" x14ac:dyDescent="0.25">
      <c r="D159" s="10"/>
    </row>
    <row r="160" spans="1:33"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row r="5006" spans="4:4" x14ac:dyDescent="0.25">
      <c r="D5006" s="10"/>
    </row>
    <row r="5007" spans="4:4" x14ac:dyDescent="0.25">
      <c r="D5007" s="10"/>
    </row>
  </sheetData>
  <mergeCells count="9">
    <mergeCell ref="A147:G151"/>
    <mergeCell ref="C39:G39"/>
    <mergeCell ref="C68:G68"/>
    <mergeCell ref="C101:G101"/>
    <mergeCell ref="A1:G1"/>
    <mergeCell ref="C2:G2"/>
    <mergeCell ref="C3:G3"/>
    <mergeCell ref="C4:G4"/>
    <mergeCell ref="A146:C14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8"/>
  <sheetViews>
    <sheetView workbookViewId="0">
      <pane ySplit="7" topLeftCell="A59" activePane="bottomLeft" state="frozen"/>
      <selection pane="bottomLeft" activeCell="C38" sqref="C38"/>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70</v>
      </c>
      <c r="C3" s="279" t="s">
        <v>71</v>
      </c>
      <c r="D3" s="280"/>
      <c r="E3" s="280"/>
      <c r="F3" s="280"/>
      <c r="G3" s="281"/>
      <c r="AC3" s="124" t="s">
        <v>194</v>
      </c>
      <c r="AG3" t="s">
        <v>195</v>
      </c>
    </row>
    <row r="4" spans="1:60" ht="24.9" customHeight="1" x14ac:dyDescent="0.25">
      <c r="A4" s="143" t="s">
        <v>10</v>
      </c>
      <c r="B4" s="144" t="s">
        <v>72</v>
      </c>
      <c r="C4" s="282" t="s">
        <v>73</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SUMIF(AG9:AG38,"&lt;&gt;NOR",G9:G38)</f>
        <v>0</v>
      </c>
      <c r="H8" s="165"/>
      <c r="I8" s="165">
        <f>SUM(I9:I38)</f>
        <v>0</v>
      </c>
      <c r="J8" s="165"/>
      <c r="K8" s="165">
        <f>SUM(K9:K38)</f>
        <v>0</v>
      </c>
      <c r="L8" s="165"/>
      <c r="M8" s="166">
        <f>SUM(M9:M38)</f>
        <v>0</v>
      </c>
      <c r="N8" s="160"/>
      <c r="O8" s="160">
        <f>SUM(O9:O38)</f>
        <v>25.41</v>
      </c>
      <c r="P8" s="160"/>
      <c r="Q8" s="160">
        <f>SUM(Q9:Q38)</f>
        <v>0</v>
      </c>
      <c r="R8" s="160"/>
      <c r="S8" s="160"/>
      <c r="T8" s="160"/>
      <c r="U8" s="160"/>
      <c r="V8" s="160">
        <f>SUM(V9:V38)</f>
        <v>84.84</v>
      </c>
      <c r="W8" s="160"/>
      <c r="X8" s="160"/>
      <c r="AG8" t="s">
        <v>219</v>
      </c>
    </row>
    <row r="9" spans="1:60" outlineLevel="1" x14ac:dyDescent="0.25">
      <c r="A9" s="167">
        <v>1</v>
      </c>
      <c r="B9" s="168" t="s">
        <v>1223</v>
      </c>
      <c r="C9" s="177" t="s">
        <v>1857</v>
      </c>
      <c r="D9" s="169" t="s">
        <v>331</v>
      </c>
      <c r="E9" s="170">
        <v>3.8879999999999999</v>
      </c>
      <c r="F9" s="171">
        <f>H9+J9</f>
        <v>0</v>
      </c>
      <c r="G9" s="171">
        <f>ROUND(E9*F9,2)</f>
        <v>0</v>
      </c>
      <c r="H9" s="172"/>
      <c r="I9" s="171">
        <f>ROUND(E9*H9,2)</f>
        <v>0</v>
      </c>
      <c r="J9" s="172"/>
      <c r="K9" s="171">
        <f>ROUND(E9*J9,2)</f>
        <v>0</v>
      </c>
      <c r="L9" s="171">
        <v>15</v>
      </c>
      <c r="M9" s="173">
        <f>G9*(1+L9/100)</f>
        <v>0</v>
      </c>
      <c r="N9" s="159">
        <v>0</v>
      </c>
      <c r="O9" s="159">
        <f>ROUND(E9*N9,2)</f>
        <v>0</v>
      </c>
      <c r="P9" s="159">
        <v>0</v>
      </c>
      <c r="Q9" s="159">
        <f>ROUND(E9*P9,2)</f>
        <v>0</v>
      </c>
      <c r="R9" s="159"/>
      <c r="S9" s="159" t="s">
        <v>223</v>
      </c>
      <c r="T9" s="159" t="s">
        <v>224</v>
      </c>
      <c r="U9" s="159">
        <v>3.5329999999999999</v>
      </c>
      <c r="V9" s="159">
        <f>ROUND(E9*U9,2)</f>
        <v>13.74</v>
      </c>
      <c r="W9" s="159"/>
      <c r="X9" s="159" t="s">
        <v>268</v>
      </c>
      <c r="Y9" s="150"/>
      <c r="Z9" s="150"/>
      <c r="AA9" s="150"/>
      <c r="AB9" s="150"/>
      <c r="AC9" s="150"/>
      <c r="AD9" s="150"/>
      <c r="AE9" s="150"/>
      <c r="AF9" s="150"/>
      <c r="AG9" s="150" t="s">
        <v>269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57"/>
      <c r="B10" s="158"/>
      <c r="C10" s="191" t="s">
        <v>1858</v>
      </c>
      <c r="D10" s="189"/>
      <c r="E10" s="190">
        <v>3.89</v>
      </c>
      <c r="F10" s="159"/>
      <c r="G10" s="159"/>
      <c r="H10" s="159"/>
      <c r="I10" s="159"/>
      <c r="J10" s="159"/>
      <c r="K10" s="159"/>
      <c r="L10" s="159"/>
      <c r="M10" s="159"/>
      <c r="N10" s="159"/>
      <c r="O10" s="159"/>
      <c r="P10" s="159"/>
      <c r="Q10" s="159"/>
      <c r="R10" s="159"/>
      <c r="S10" s="159"/>
      <c r="T10" s="159"/>
      <c r="U10" s="159"/>
      <c r="V10" s="159"/>
      <c r="W10" s="159"/>
      <c r="X10" s="159"/>
      <c r="Y10" s="150"/>
      <c r="Z10" s="150"/>
      <c r="AA10" s="150"/>
      <c r="AB10" s="150"/>
      <c r="AC10" s="150"/>
      <c r="AD10" s="150"/>
      <c r="AE10" s="150"/>
      <c r="AF10" s="150"/>
      <c r="AG10" s="150" t="s">
        <v>334</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67">
        <v>2</v>
      </c>
      <c r="B11" s="168" t="s">
        <v>1226</v>
      </c>
      <c r="C11" s="177" t="s">
        <v>1227</v>
      </c>
      <c r="D11" s="169" t="s">
        <v>331</v>
      </c>
      <c r="E11" s="170">
        <v>4.2354000000000003</v>
      </c>
      <c r="F11" s="171">
        <f>H11+J11</f>
        <v>0</v>
      </c>
      <c r="G11" s="171">
        <f>ROUND(E11*F11,2)</f>
        <v>0</v>
      </c>
      <c r="H11" s="172"/>
      <c r="I11" s="171">
        <f>ROUND(E11*H11,2)</f>
        <v>0</v>
      </c>
      <c r="J11" s="172"/>
      <c r="K11" s="171">
        <f>ROUND(E11*J11,2)</f>
        <v>0</v>
      </c>
      <c r="L11" s="171">
        <v>15</v>
      </c>
      <c r="M11" s="173">
        <f>G11*(1+L11/100)</f>
        <v>0</v>
      </c>
      <c r="N11" s="159">
        <v>0</v>
      </c>
      <c r="O11" s="159">
        <f>ROUND(E11*N11,2)</f>
        <v>0</v>
      </c>
      <c r="P11" s="159">
        <v>0</v>
      </c>
      <c r="Q11" s="159">
        <f>ROUND(E11*P11,2)</f>
        <v>0</v>
      </c>
      <c r="R11" s="159"/>
      <c r="S11" s="159" t="s">
        <v>223</v>
      </c>
      <c r="T11" s="159" t="s">
        <v>224</v>
      </c>
      <c r="U11" s="159">
        <v>1.0999999999999999E-2</v>
      </c>
      <c r="V11" s="159">
        <f>ROUND(E11*U11,2)</f>
        <v>0.05</v>
      </c>
      <c r="W11" s="159"/>
      <c r="X11" s="159" t="s">
        <v>268</v>
      </c>
      <c r="Y11" s="150"/>
      <c r="Z11" s="150"/>
      <c r="AA11" s="150"/>
      <c r="AB11" s="150"/>
      <c r="AC11" s="150"/>
      <c r="AD11" s="150"/>
      <c r="AE11" s="150"/>
      <c r="AF11" s="150"/>
      <c r="AG11" s="150" t="s">
        <v>332</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57"/>
      <c r="B12" s="158"/>
      <c r="C12" s="191" t="s">
        <v>1859</v>
      </c>
      <c r="D12" s="189"/>
      <c r="E12" s="190">
        <v>4.24</v>
      </c>
      <c r="F12" s="159"/>
      <c r="G12" s="159"/>
      <c r="H12" s="159"/>
      <c r="I12" s="159"/>
      <c r="J12" s="159"/>
      <c r="K12" s="159"/>
      <c r="L12" s="159"/>
      <c r="M12" s="159"/>
      <c r="N12" s="159"/>
      <c r="O12" s="159"/>
      <c r="P12" s="159"/>
      <c r="Q12" s="159"/>
      <c r="R12" s="159"/>
      <c r="S12" s="159"/>
      <c r="T12" s="159"/>
      <c r="U12" s="159"/>
      <c r="V12" s="159"/>
      <c r="W12" s="159"/>
      <c r="X12" s="159"/>
      <c r="Y12" s="150"/>
      <c r="Z12" s="150"/>
      <c r="AA12" s="150"/>
      <c r="AB12" s="150"/>
      <c r="AC12" s="150"/>
      <c r="AD12" s="150"/>
      <c r="AE12" s="150"/>
      <c r="AF12" s="150"/>
      <c r="AG12" s="150" t="s">
        <v>334</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67">
        <v>3</v>
      </c>
      <c r="B13" s="168" t="s">
        <v>1228</v>
      </c>
      <c r="C13" s="177" t="s">
        <v>1229</v>
      </c>
      <c r="D13" s="169" t="s">
        <v>331</v>
      </c>
      <c r="E13" s="170">
        <v>80.4726</v>
      </c>
      <c r="F13" s="171">
        <f>H13+J13</f>
        <v>0</v>
      </c>
      <c r="G13" s="171">
        <f>ROUND(E13*F13,2)</f>
        <v>0</v>
      </c>
      <c r="H13" s="172"/>
      <c r="I13" s="171">
        <f>ROUND(E13*H13,2)</f>
        <v>0</v>
      </c>
      <c r="J13" s="172"/>
      <c r="K13" s="171">
        <f>ROUND(E13*J13,2)</f>
        <v>0</v>
      </c>
      <c r="L13" s="171">
        <v>15</v>
      </c>
      <c r="M13" s="173">
        <f>G13*(1+L13/100)</f>
        <v>0</v>
      </c>
      <c r="N13" s="159">
        <v>0</v>
      </c>
      <c r="O13" s="159">
        <f>ROUND(E13*N13,2)</f>
        <v>0</v>
      </c>
      <c r="P13" s="159">
        <v>0</v>
      </c>
      <c r="Q13" s="159">
        <f>ROUND(E13*P13,2)</f>
        <v>0</v>
      </c>
      <c r="R13" s="159"/>
      <c r="S13" s="159" t="s">
        <v>223</v>
      </c>
      <c r="T13" s="159" t="s">
        <v>224</v>
      </c>
      <c r="U13" s="159">
        <v>0</v>
      </c>
      <c r="V13" s="159">
        <f>ROUND(E13*U13,2)</f>
        <v>0</v>
      </c>
      <c r="W13" s="159"/>
      <c r="X13" s="159" t="s">
        <v>268</v>
      </c>
      <c r="Y13" s="150"/>
      <c r="Z13" s="150"/>
      <c r="AA13" s="150"/>
      <c r="AB13" s="150"/>
      <c r="AC13" s="150"/>
      <c r="AD13" s="150"/>
      <c r="AE13" s="150"/>
      <c r="AF13" s="150"/>
      <c r="AG13" s="150" t="s">
        <v>332</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57"/>
      <c r="B14" s="158"/>
      <c r="C14" s="191" t="s">
        <v>1860</v>
      </c>
      <c r="D14" s="189"/>
      <c r="E14" s="190">
        <v>80.47</v>
      </c>
      <c r="F14" s="159"/>
      <c r="G14" s="159"/>
      <c r="H14" s="159"/>
      <c r="I14" s="159"/>
      <c r="J14" s="159"/>
      <c r="K14" s="159"/>
      <c r="L14" s="159"/>
      <c r="M14" s="159"/>
      <c r="N14" s="159"/>
      <c r="O14" s="159"/>
      <c r="P14" s="159"/>
      <c r="Q14" s="159"/>
      <c r="R14" s="159"/>
      <c r="S14" s="159"/>
      <c r="T14" s="159"/>
      <c r="U14" s="159"/>
      <c r="V14" s="159"/>
      <c r="W14" s="159"/>
      <c r="X14" s="159"/>
      <c r="Y14" s="150"/>
      <c r="Z14" s="150"/>
      <c r="AA14" s="150"/>
      <c r="AB14" s="150"/>
      <c r="AC14" s="150"/>
      <c r="AD14" s="150"/>
      <c r="AE14" s="150"/>
      <c r="AF14" s="150"/>
      <c r="AG14" s="150" t="s">
        <v>334</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67">
        <v>4</v>
      </c>
      <c r="B15" s="168" t="s">
        <v>1230</v>
      </c>
      <c r="C15" s="177" t="s">
        <v>1231</v>
      </c>
      <c r="D15" s="169" t="s">
        <v>331</v>
      </c>
      <c r="E15" s="170">
        <v>4.5179999999999998</v>
      </c>
      <c r="F15" s="171">
        <f>H15+J15</f>
        <v>0</v>
      </c>
      <c r="G15" s="171">
        <f>ROUND(E15*F15,2)</f>
        <v>0</v>
      </c>
      <c r="H15" s="172"/>
      <c r="I15" s="171">
        <f>ROUND(E15*H15,2)</f>
        <v>0</v>
      </c>
      <c r="J15" s="172"/>
      <c r="K15" s="171">
        <f>ROUND(E15*J15,2)</f>
        <v>0</v>
      </c>
      <c r="L15" s="171">
        <v>15</v>
      </c>
      <c r="M15" s="173">
        <f>G15*(1+L15/100)</f>
        <v>0</v>
      </c>
      <c r="N15" s="159">
        <v>0</v>
      </c>
      <c r="O15" s="159">
        <f>ROUND(E15*N15,2)</f>
        <v>0</v>
      </c>
      <c r="P15" s="159">
        <v>0</v>
      </c>
      <c r="Q15" s="159">
        <f>ROUND(E15*P15,2)</f>
        <v>0</v>
      </c>
      <c r="R15" s="159"/>
      <c r="S15" s="159" t="s">
        <v>223</v>
      </c>
      <c r="T15" s="159" t="s">
        <v>224</v>
      </c>
      <c r="U15" s="159">
        <v>0.66800000000000004</v>
      </c>
      <c r="V15" s="159">
        <f>ROUND(E15*U15,2)</f>
        <v>3.02</v>
      </c>
      <c r="W15" s="159"/>
      <c r="X15" s="159" t="s">
        <v>268</v>
      </c>
      <c r="Y15" s="150"/>
      <c r="Z15" s="150"/>
      <c r="AA15" s="150"/>
      <c r="AB15" s="150"/>
      <c r="AC15" s="150"/>
      <c r="AD15" s="150"/>
      <c r="AE15" s="150"/>
      <c r="AF15" s="150"/>
      <c r="AG15" s="150" t="s">
        <v>269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57"/>
      <c r="B16" s="158"/>
      <c r="C16" s="191" t="s">
        <v>1861</v>
      </c>
      <c r="D16" s="189"/>
      <c r="E16" s="190">
        <v>4.5199999999999996</v>
      </c>
      <c r="F16" s="159"/>
      <c r="G16" s="159"/>
      <c r="H16" s="159"/>
      <c r="I16" s="159"/>
      <c r="J16" s="159"/>
      <c r="K16" s="159"/>
      <c r="L16" s="159"/>
      <c r="M16" s="159"/>
      <c r="N16" s="159"/>
      <c r="O16" s="159"/>
      <c r="P16" s="159"/>
      <c r="Q16" s="159"/>
      <c r="R16" s="159"/>
      <c r="S16" s="159"/>
      <c r="T16" s="159"/>
      <c r="U16" s="159"/>
      <c r="V16" s="159"/>
      <c r="W16" s="159"/>
      <c r="X16" s="159"/>
      <c r="Y16" s="150"/>
      <c r="Z16" s="150"/>
      <c r="AA16" s="150"/>
      <c r="AB16" s="150"/>
      <c r="AC16" s="150"/>
      <c r="AD16" s="150"/>
      <c r="AE16" s="150"/>
      <c r="AF16" s="150"/>
      <c r="AG16" s="150" t="s">
        <v>334</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81">
        <v>5</v>
      </c>
      <c r="B17" s="182" t="s">
        <v>1750</v>
      </c>
      <c r="C17" s="188" t="s">
        <v>1751</v>
      </c>
      <c r="D17" s="183" t="s">
        <v>331</v>
      </c>
      <c r="E17" s="184">
        <v>4.5179999999999998</v>
      </c>
      <c r="F17" s="185">
        <f>H17+J17</f>
        <v>0</v>
      </c>
      <c r="G17" s="185">
        <f>ROUND(E17*F17,2)</f>
        <v>0</v>
      </c>
      <c r="H17" s="186"/>
      <c r="I17" s="185">
        <f>ROUND(E17*H17,2)</f>
        <v>0</v>
      </c>
      <c r="J17" s="186"/>
      <c r="K17" s="185">
        <f>ROUND(E17*J17,2)</f>
        <v>0</v>
      </c>
      <c r="L17" s="185">
        <v>15</v>
      </c>
      <c r="M17" s="187">
        <f>G17*(1+L17/100)</f>
        <v>0</v>
      </c>
      <c r="N17" s="159">
        <v>0</v>
      </c>
      <c r="O17" s="159">
        <f>ROUND(E17*N17,2)</f>
        <v>0</v>
      </c>
      <c r="P17" s="159">
        <v>0</v>
      </c>
      <c r="Q17" s="159">
        <f>ROUND(E17*P17,2)</f>
        <v>0</v>
      </c>
      <c r="R17" s="159"/>
      <c r="S17" s="159" t="s">
        <v>223</v>
      </c>
      <c r="T17" s="159" t="s">
        <v>224</v>
      </c>
      <c r="U17" s="159">
        <v>0.65200000000000002</v>
      </c>
      <c r="V17" s="159">
        <f>ROUND(E17*U17,2)</f>
        <v>2.95</v>
      </c>
      <c r="W17" s="159"/>
      <c r="X17" s="159" t="s">
        <v>268</v>
      </c>
      <c r="Y17" s="150"/>
      <c r="Z17" s="150"/>
      <c r="AA17" s="150"/>
      <c r="AB17" s="150"/>
      <c r="AC17" s="150"/>
      <c r="AD17" s="150"/>
      <c r="AE17" s="150"/>
      <c r="AF17" s="150"/>
      <c r="AG17" s="150" t="s">
        <v>269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67">
        <v>6</v>
      </c>
      <c r="B18" s="168" t="s">
        <v>329</v>
      </c>
      <c r="C18" s="177" t="s">
        <v>330</v>
      </c>
      <c r="D18" s="169" t="s">
        <v>331</v>
      </c>
      <c r="E18" s="170">
        <v>0.63</v>
      </c>
      <c r="F18" s="171">
        <f>H18+J18</f>
        <v>0</v>
      </c>
      <c r="G18" s="171">
        <f>ROUND(E18*F18,2)</f>
        <v>0</v>
      </c>
      <c r="H18" s="172"/>
      <c r="I18" s="171">
        <f>ROUND(E18*H18,2)</f>
        <v>0</v>
      </c>
      <c r="J18" s="172"/>
      <c r="K18" s="171">
        <f>ROUND(E18*J18,2)</f>
        <v>0</v>
      </c>
      <c r="L18" s="171">
        <v>15</v>
      </c>
      <c r="M18" s="173">
        <f>G18*(1+L18/100)</f>
        <v>0</v>
      </c>
      <c r="N18" s="159">
        <v>0</v>
      </c>
      <c r="O18" s="159">
        <f>ROUND(E18*N18,2)</f>
        <v>0</v>
      </c>
      <c r="P18" s="159">
        <v>0</v>
      </c>
      <c r="Q18" s="159">
        <f>ROUND(E18*P18,2)</f>
        <v>0</v>
      </c>
      <c r="R18" s="159"/>
      <c r="S18" s="159" t="s">
        <v>223</v>
      </c>
      <c r="T18" s="159" t="s">
        <v>224</v>
      </c>
      <c r="U18" s="159">
        <v>0.20200000000000001</v>
      </c>
      <c r="V18" s="159">
        <f>ROUND(E18*U18,2)</f>
        <v>0.13</v>
      </c>
      <c r="W18" s="159"/>
      <c r="X18" s="159" t="s">
        <v>268</v>
      </c>
      <c r="Y18" s="150"/>
      <c r="Z18" s="150"/>
      <c r="AA18" s="150"/>
      <c r="AB18" s="150"/>
      <c r="AC18" s="150"/>
      <c r="AD18" s="150"/>
      <c r="AE18" s="150"/>
      <c r="AF18" s="150"/>
      <c r="AG18" s="150" t="s">
        <v>269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287" t="s">
        <v>1862</v>
      </c>
      <c r="D19" s="288"/>
      <c r="E19" s="288"/>
      <c r="F19" s="288"/>
      <c r="G19" s="288"/>
      <c r="H19" s="159"/>
      <c r="I19" s="159"/>
      <c r="J19" s="159"/>
      <c r="K19" s="159"/>
      <c r="L19" s="159"/>
      <c r="M19" s="159"/>
      <c r="N19" s="159"/>
      <c r="O19" s="159"/>
      <c r="P19" s="159"/>
      <c r="Q19" s="159"/>
      <c r="R19" s="159"/>
      <c r="S19" s="159"/>
      <c r="T19" s="159"/>
      <c r="U19" s="159"/>
      <c r="V19" s="159"/>
      <c r="W19" s="159"/>
      <c r="X19" s="159"/>
      <c r="Y19" s="150"/>
      <c r="Z19" s="150"/>
      <c r="AA19" s="150"/>
      <c r="AB19" s="150"/>
      <c r="AC19" s="150"/>
      <c r="AD19" s="150"/>
      <c r="AE19" s="150"/>
      <c r="AF19" s="150"/>
      <c r="AG19" s="150" t="s">
        <v>228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57"/>
      <c r="B20" s="158"/>
      <c r="C20" s="191" t="s">
        <v>1863</v>
      </c>
      <c r="D20" s="189"/>
      <c r="E20" s="190">
        <v>0.63</v>
      </c>
      <c r="F20" s="159"/>
      <c r="G20" s="159"/>
      <c r="H20" s="159"/>
      <c r="I20" s="159"/>
      <c r="J20" s="159"/>
      <c r="K20" s="159"/>
      <c r="L20" s="159"/>
      <c r="M20" s="159"/>
      <c r="N20" s="159"/>
      <c r="O20" s="159"/>
      <c r="P20" s="159"/>
      <c r="Q20" s="159"/>
      <c r="R20" s="159"/>
      <c r="S20" s="159"/>
      <c r="T20" s="159"/>
      <c r="U20" s="159"/>
      <c r="V20" s="159"/>
      <c r="W20" s="159"/>
      <c r="X20" s="159"/>
      <c r="Y20" s="150"/>
      <c r="Z20" s="150"/>
      <c r="AA20" s="150"/>
      <c r="AB20" s="150"/>
      <c r="AC20" s="150"/>
      <c r="AD20" s="150"/>
      <c r="AE20" s="150"/>
      <c r="AF20" s="150"/>
      <c r="AG20" s="150" t="s">
        <v>334</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67">
        <v>7</v>
      </c>
      <c r="B21" s="168" t="s">
        <v>1864</v>
      </c>
      <c r="C21" s="177" t="s">
        <v>1865</v>
      </c>
      <c r="D21" s="169" t="s">
        <v>318</v>
      </c>
      <c r="E21" s="170">
        <v>229.25</v>
      </c>
      <c r="F21" s="171">
        <f>H21+J21</f>
        <v>0</v>
      </c>
      <c r="G21" s="171">
        <f>ROUND(E21*F21,2)</f>
        <v>0</v>
      </c>
      <c r="H21" s="172"/>
      <c r="I21" s="171">
        <f>ROUND(E21*H21,2)</f>
        <v>0</v>
      </c>
      <c r="J21" s="172"/>
      <c r="K21" s="171">
        <f>ROUND(E21*J21,2)</f>
        <v>0</v>
      </c>
      <c r="L21" s="171">
        <v>15</v>
      </c>
      <c r="M21" s="173">
        <f>G21*(1+L21/100)</f>
        <v>0</v>
      </c>
      <c r="N21" s="159">
        <v>0</v>
      </c>
      <c r="O21" s="159">
        <f>ROUND(E21*N21,2)</f>
        <v>0</v>
      </c>
      <c r="P21" s="159">
        <v>0</v>
      </c>
      <c r="Q21" s="159">
        <f>ROUND(E21*P21,2)</f>
        <v>0</v>
      </c>
      <c r="R21" s="159"/>
      <c r="S21" s="159" t="s">
        <v>223</v>
      </c>
      <c r="T21" s="159" t="s">
        <v>224</v>
      </c>
      <c r="U21" s="159">
        <v>1.7999999999999999E-2</v>
      </c>
      <c r="V21" s="159">
        <f>ROUND(E21*U21,2)</f>
        <v>4.13</v>
      </c>
      <c r="W21" s="159"/>
      <c r="X21" s="159" t="s">
        <v>268</v>
      </c>
      <c r="Y21" s="150"/>
      <c r="Z21" s="150"/>
      <c r="AA21" s="150"/>
      <c r="AB21" s="150"/>
      <c r="AC21" s="150"/>
      <c r="AD21" s="150"/>
      <c r="AE21" s="150"/>
      <c r="AF21" s="150"/>
      <c r="AG21" s="150" t="s">
        <v>332</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191" t="s">
        <v>1866</v>
      </c>
      <c r="D22" s="189"/>
      <c r="E22" s="190">
        <v>229.25</v>
      </c>
      <c r="F22" s="159"/>
      <c r="G22" s="159"/>
      <c r="H22" s="159"/>
      <c r="I22" s="159"/>
      <c r="J22" s="159"/>
      <c r="K22" s="159"/>
      <c r="L22" s="159"/>
      <c r="M22" s="159"/>
      <c r="N22" s="159"/>
      <c r="O22" s="159"/>
      <c r="P22" s="159"/>
      <c r="Q22" s="159"/>
      <c r="R22" s="159"/>
      <c r="S22" s="159"/>
      <c r="T22" s="159"/>
      <c r="U22" s="159"/>
      <c r="V22" s="159"/>
      <c r="W22" s="159"/>
      <c r="X22" s="159"/>
      <c r="Y22" s="150"/>
      <c r="Z22" s="150"/>
      <c r="AA22" s="150"/>
      <c r="AB22" s="150"/>
      <c r="AC22" s="150"/>
      <c r="AD22" s="150"/>
      <c r="AE22" s="150"/>
      <c r="AF22" s="150"/>
      <c r="AG22" s="150" t="s">
        <v>334</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67">
        <v>8</v>
      </c>
      <c r="B23" s="168" t="s">
        <v>1867</v>
      </c>
      <c r="C23" s="177" t="s">
        <v>1868</v>
      </c>
      <c r="D23" s="169" t="s">
        <v>318</v>
      </c>
      <c r="E23" s="170">
        <v>26.25</v>
      </c>
      <c r="F23" s="171">
        <f>H23+J23</f>
        <v>0</v>
      </c>
      <c r="G23" s="171">
        <f>ROUND(E23*F23,2)</f>
        <v>0</v>
      </c>
      <c r="H23" s="172"/>
      <c r="I23" s="171">
        <f>ROUND(E23*H23,2)</f>
        <v>0</v>
      </c>
      <c r="J23" s="172"/>
      <c r="K23" s="171">
        <f>ROUND(E23*J23,2)</f>
        <v>0</v>
      </c>
      <c r="L23" s="171">
        <v>15</v>
      </c>
      <c r="M23" s="173">
        <f>G23*(1+L23/100)</f>
        <v>0</v>
      </c>
      <c r="N23" s="159">
        <v>0</v>
      </c>
      <c r="O23" s="159">
        <f>ROUND(E23*N23,2)</f>
        <v>0</v>
      </c>
      <c r="P23" s="159">
        <v>0</v>
      </c>
      <c r="Q23" s="159">
        <f>ROUND(E23*P23,2)</f>
        <v>0</v>
      </c>
      <c r="R23" s="159"/>
      <c r="S23" s="159" t="s">
        <v>223</v>
      </c>
      <c r="T23" s="159" t="s">
        <v>224</v>
      </c>
      <c r="U23" s="159">
        <v>0.41599999999999998</v>
      </c>
      <c r="V23" s="159">
        <f>ROUND(E23*U23,2)</f>
        <v>10.92</v>
      </c>
      <c r="W23" s="159"/>
      <c r="X23" s="159" t="s">
        <v>268</v>
      </c>
      <c r="Y23" s="150"/>
      <c r="Z23" s="150"/>
      <c r="AA23" s="150"/>
      <c r="AB23" s="150"/>
      <c r="AC23" s="150"/>
      <c r="AD23" s="150"/>
      <c r="AE23" s="150"/>
      <c r="AF23" s="150"/>
      <c r="AG23" s="150" t="s">
        <v>332</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1" t="s">
        <v>1869</v>
      </c>
      <c r="D24" s="189"/>
      <c r="E24" s="190">
        <v>26.25</v>
      </c>
      <c r="F24" s="159"/>
      <c r="G24" s="159"/>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334</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67">
        <v>9</v>
      </c>
      <c r="B25" s="168" t="s">
        <v>1236</v>
      </c>
      <c r="C25" s="177" t="s">
        <v>1237</v>
      </c>
      <c r="D25" s="169" t="s">
        <v>331</v>
      </c>
      <c r="E25" s="170">
        <v>3.258</v>
      </c>
      <c r="F25" s="171">
        <f>H25+J25</f>
        <v>0</v>
      </c>
      <c r="G25" s="171">
        <f>ROUND(E25*F25,2)</f>
        <v>0</v>
      </c>
      <c r="H25" s="172"/>
      <c r="I25" s="171">
        <f>ROUND(E25*H25,2)</f>
        <v>0</v>
      </c>
      <c r="J25" s="172"/>
      <c r="K25" s="171">
        <f>ROUND(E25*J25,2)</f>
        <v>0</v>
      </c>
      <c r="L25" s="171">
        <v>15</v>
      </c>
      <c r="M25" s="173">
        <f>G25*(1+L25/100)</f>
        <v>0</v>
      </c>
      <c r="N25" s="159">
        <v>0</v>
      </c>
      <c r="O25" s="159">
        <f>ROUND(E25*N25,2)</f>
        <v>0</v>
      </c>
      <c r="P25" s="159">
        <v>0</v>
      </c>
      <c r="Q25" s="159">
        <f>ROUND(E25*P25,2)</f>
        <v>0</v>
      </c>
      <c r="R25" s="159"/>
      <c r="S25" s="159" t="s">
        <v>223</v>
      </c>
      <c r="T25" s="159" t="s">
        <v>224</v>
      </c>
      <c r="U25" s="159">
        <v>0</v>
      </c>
      <c r="V25" s="159">
        <f>ROUND(E25*U25,2)</f>
        <v>0</v>
      </c>
      <c r="W25" s="159"/>
      <c r="X25" s="159" t="s">
        <v>268</v>
      </c>
      <c r="Y25" s="150"/>
      <c r="Z25" s="150"/>
      <c r="AA25" s="150"/>
      <c r="AB25" s="150"/>
      <c r="AC25" s="150"/>
      <c r="AD25" s="150"/>
      <c r="AE25" s="150"/>
      <c r="AF25" s="150"/>
      <c r="AG25" s="150" t="s">
        <v>332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57"/>
      <c r="B26" s="158"/>
      <c r="C26" s="191" t="s">
        <v>1870</v>
      </c>
      <c r="D26" s="189"/>
      <c r="E26" s="190">
        <v>3.26</v>
      </c>
      <c r="F26" s="159"/>
      <c r="G26" s="159"/>
      <c r="H26" s="159"/>
      <c r="I26" s="159"/>
      <c r="J26" s="159"/>
      <c r="K26" s="159"/>
      <c r="L26" s="159"/>
      <c r="M26" s="159"/>
      <c r="N26" s="159"/>
      <c r="O26" s="159"/>
      <c r="P26" s="159"/>
      <c r="Q26" s="159"/>
      <c r="R26" s="159"/>
      <c r="S26" s="159"/>
      <c r="T26" s="159"/>
      <c r="U26" s="159"/>
      <c r="V26" s="159"/>
      <c r="W26" s="159"/>
      <c r="X26" s="159"/>
      <c r="Y26" s="150"/>
      <c r="Z26" s="150"/>
      <c r="AA26" s="150"/>
      <c r="AB26" s="150"/>
      <c r="AC26" s="150"/>
      <c r="AD26" s="150"/>
      <c r="AE26" s="150"/>
      <c r="AF26" s="150"/>
      <c r="AG26" s="150" t="s">
        <v>334</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67">
        <v>10</v>
      </c>
      <c r="B27" s="168" t="s">
        <v>1871</v>
      </c>
      <c r="C27" s="177" t="s">
        <v>1872</v>
      </c>
      <c r="D27" s="169" t="s">
        <v>331</v>
      </c>
      <c r="E27" s="170">
        <v>11.97</v>
      </c>
      <c r="F27" s="171">
        <f>H27+J27</f>
        <v>0</v>
      </c>
      <c r="G27" s="171">
        <f>ROUND(E27*F27,2)</f>
        <v>0</v>
      </c>
      <c r="H27" s="172"/>
      <c r="I27" s="171">
        <f>ROUND(E27*H27,2)</f>
        <v>0</v>
      </c>
      <c r="J27" s="172"/>
      <c r="K27" s="171">
        <f>ROUND(E27*J27,2)</f>
        <v>0</v>
      </c>
      <c r="L27" s="171">
        <v>15</v>
      </c>
      <c r="M27" s="173">
        <f>G27*(1+L27/100)</f>
        <v>0</v>
      </c>
      <c r="N27" s="159">
        <v>2.1230000000000002</v>
      </c>
      <c r="O27" s="159">
        <f>ROUND(E27*N27,2)</f>
        <v>25.41</v>
      </c>
      <c r="P27" s="159">
        <v>0</v>
      </c>
      <c r="Q27" s="159">
        <f>ROUND(E27*P27,2)</f>
        <v>0</v>
      </c>
      <c r="R27" s="159"/>
      <c r="S27" s="159" t="s">
        <v>223</v>
      </c>
      <c r="T27" s="159" t="s">
        <v>224</v>
      </c>
      <c r="U27" s="159">
        <v>1.8360000000000001</v>
      </c>
      <c r="V27" s="159">
        <f>ROUND(E27*U27,2)</f>
        <v>21.98</v>
      </c>
      <c r="W27" s="159"/>
      <c r="X27" s="159" t="s">
        <v>268</v>
      </c>
      <c r="Y27" s="150"/>
      <c r="Z27" s="150"/>
      <c r="AA27" s="150"/>
      <c r="AB27" s="150"/>
      <c r="AC27" s="150"/>
      <c r="AD27" s="150"/>
      <c r="AE27" s="150"/>
      <c r="AF27" s="150"/>
      <c r="AG27" s="150" t="s">
        <v>332</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191" t="s">
        <v>1873</v>
      </c>
      <c r="D28" s="189"/>
      <c r="E28" s="190">
        <v>5.25</v>
      </c>
      <c r="F28" s="159"/>
      <c r="G28" s="159"/>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334</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57"/>
      <c r="B29" s="158"/>
      <c r="C29" s="191" t="s">
        <v>1874</v>
      </c>
      <c r="D29" s="189"/>
      <c r="E29" s="190">
        <v>6.72</v>
      </c>
      <c r="F29" s="159"/>
      <c r="G29" s="159"/>
      <c r="H29" s="159"/>
      <c r="I29" s="159"/>
      <c r="J29" s="159"/>
      <c r="K29" s="159"/>
      <c r="L29" s="159"/>
      <c r="M29" s="159"/>
      <c r="N29" s="159"/>
      <c r="O29" s="159"/>
      <c r="P29" s="159"/>
      <c r="Q29" s="159"/>
      <c r="R29" s="159"/>
      <c r="S29" s="159"/>
      <c r="T29" s="159"/>
      <c r="U29" s="159"/>
      <c r="V29" s="159"/>
      <c r="W29" s="159"/>
      <c r="X29" s="159"/>
      <c r="Y29" s="150"/>
      <c r="Z29" s="150"/>
      <c r="AA29" s="150"/>
      <c r="AB29" s="150"/>
      <c r="AC29" s="150"/>
      <c r="AD29" s="150"/>
      <c r="AE29" s="150"/>
      <c r="AF29" s="150"/>
      <c r="AG29" s="150" t="s">
        <v>334</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67">
        <v>11</v>
      </c>
      <c r="B30" s="168" t="s">
        <v>1875</v>
      </c>
      <c r="C30" s="177" t="s">
        <v>1876</v>
      </c>
      <c r="D30" s="169" t="s">
        <v>342</v>
      </c>
      <c r="E30" s="170">
        <v>25.412310000000002</v>
      </c>
      <c r="F30" s="171">
        <f>H30+J30</f>
        <v>0</v>
      </c>
      <c r="G30" s="171">
        <f>ROUND(E30*F30,2)</f>
        <v>0</v>
      </c>
      <c r="H30" s="172"/>
      <c r="I30" s="171">
        <f>ROUND(E30*H30,2)</f>
        <v>0</v>
      </c>
      <c r="J30" s="172"/>
      <c r="K30" s="171">
        <f>ROUND(E30*J30,2)</f>
        <v>0</v>
      </c>
      <c r="L30" s="171">
        <v>15</v>
      </c>
      <c r="M30" s="173">
        <f>G30*(1+L30/100)</f>
        <v>0</v>
      </c>
      <c r="N30" s="159">
        <v>0</v>
      </c>
      <c r="O30" s="159">
        <f>ROUND(E30*N30,2)</f>
        <v>0</v>
      </c>
      <c r="P30" s="159">
        <v>0</v>
      </c>
      <c r="Q30" s="159">
        <f>ROUND(E30*P30,2)</f>
        <v>0</v>
      </c>
      <c r="R30" s="159"/>
      <c r="S30" s="159" t="s">
        <v>223</v>
      </c>
      <c r="T30" s="159" t="s">
        <v>224</v>
      </c>
      <c r="U30" s="159">
        <v>0</v>
      </c>
      <c r="V30" s="159">
        <f>ROUND(E30*U30,2)</f>
        <v>0</v>
      </c>
      <c r="W30" s="159"/>
      <c r="X30" s="159" t="s">
        <v>268</v>
      </c>
      <c r="Y30" s="150"/>
      <c r="Z30" s="150"/>
      <c r="AA30" s="150"/>
      <c r="AB30" s="150"/>
      <c r="AC30" s="150"/>
      <c r="AD30" s="150"/>
      <c r="AE30" s="150"/>
      <c r="AF30" s="150"/>
      <c r="AG30" s="150" t="s">
        <v>332</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57"/>
      <c r="B31" s="158"/>
      <c r="C31" s="287" t="s">
        <v>1877</v>
      </c>
      <c r="D31" s="288"/>
      <c r="E31" s="288"/>
      <c r="F31" s="288"/>
      <c r="G31" s="288"/>
      <c r="H31" s="159"/>
      <c r="I31" s="159"/>
      <c r="J31" s="159"/>
      <c r="K31" s="159"/>
      <c r="L31" s="159"/>
      <c r="M31" s="159"/>
      <c r="N31" s="159"/>
      <c r="O31" s="159"/>
      <c r="P31" s="159"/>
      <c r="Q31" s="159"/>
      <c r="R31" s="159"/>
      <c r="S31" s="159"/>
      <c r="T31" s="159"/>
      <c r="U31" s="159"/>
      <c r="V31" s="159"/>
      <c r="W31" s="159"/>
      <c r="X31" s="159"/>
      <c r="Y31" s="150"/>
      <c r="Z31" s="150"/>
      <c r="AA31" s="150"/>
      <c r="AB31" s="150"/>
      <c r="AC31" s="150"/>
      <c r="AD31" s="150"/>
      <c r="AE31" s="150"/>
      <c r="AF31" s="150"/>
      <c r="AG31" s="150" t="s">
        <v>228</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57"/>
      <c r="B32" s="158"/>
      <c r="C32" s="191" t="s">
        <v>1878</v>
      </c>
      <c r="D32" s="189"/>
      <c r="E32" s="190">
        <v>25.41</v>
      </c>
      <c r="F32" s="159"/>
      <c r="G32" s="159"/>
      <c r="H32" s="159"/>
      <c r="I32" s="159"/>
      <c r="J32" s="159"/>
      <c r="K32" s="159"/>
      <c r="L32" s="159"/>
      <c r="M32" s="159"/>
      <c r="N32" s="159"/>
      <c r="O32" s="159"/>
      <c r="P32" s="159"/>
      <c r="Q32" s="159"/>
      <c r="R32" s="159"/>
      <c r="S32" s="159"/>
      <c r="T32" s="159"/>
      <c r="U32" s="159"/>
      <c r="V32" s="159"/>
      <c r="W32" s="159"/>
      <c r="X32" s="159"/>
      <c r="Y32" s="150"/>
      <c r="Z32" s="150"/>
      <c r="AA32" s="150"/>
      <c r="AB32" s="150"/>
      <c r="AC32" s="150"/>
      <c r="AD32" s="150"/>
      <c r="AE32" s="150"/>
      <c r="AF32" s="150"/>
      <c r="AG32" s="150" t="s">
        <v>334</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81">
        <v>12</v>
      </c>
      <c r="B33" s="182" t="s">
        <v>1879</v>
      </c>
      <c r="C33" s="188" t="s">
        <v>1880</v>
      </c>
      <c r="D33" s="183" t="s">
        <v>318</v>
      </c>
      <c r="E33" s="184">
        <v>26.25</v>
      </c>
      <c r="F33" s="185">
        <f>H33+J33</f>
        <v>0</v>
      </c>
      <c r="G33" s="185">
        <f>ROUND(E33*F33,2)</f>
        <v>0</v>
      </c>
      <c r="H33" s="186"/>
      <c r="I33" s="185">
        <f>ROUND(E33*H33,2)</f>
        <v>0</v>
      </c>
      <c r="J33" s="186"/>
      <c r="K33" s="185">
        <f>ROUND(E33*J33,2)</f>
        <v>0</v>
      </c>
      <c r="L33" s="185">
        <v>15</v>
      </c>
      <c r="M33" s="187">
        <f>G33*(1+L33/100)</f>
        <v>0</v>
      </c>
      <c r="N33" s="159">
        <v>2.0000000000000002E-5</v>
      </c>
      <c r="O33" s="159">
        <f>ROUND(E33*N33,2)</f>
        <v>0</v>
      </c>
      <c r="P33" s="159">
        <v>0</v>
      </c>
      <c r="Q33" s="159">
        <f>ROUND(E33*P33,2)</f>
        <v>0</v>
      </c>
      <c r="R33" s="159"/>
      <c r="S33" s="159" t="s">
        <v>223</v>
      </c>
      <c r="T33" s="159" t="s">
        <v>224</v>
      </c>
      <c r="U33" s="159">
        <v>0.05</v>
      </c>
      <c r="V33" s="159">
        <f>ROUND(E33*U33,2)</f>
        <v>1.31</v>
      </c>
      <c r="W33" s="159"/>
      <c r="X33" s="159" t="s">
        <v>268</v>
      </c>
      <c r="Y33" s="150"/>
      <c r="Z33" s="150"/>
      <c r="AA33" s="150"/>
      <c r="AB33" s="150"/>
      <c r="AC33" s="150"/>
      <c r="AD33" s="150"/>
      <c r="AE33" s="150"/>
      <c r="AF33" s="150"/>
      <c r="AG33" s="150" t="s">
        <v>332</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81">
        <v>13</v>
      </c>
      <c r="B34" s="182" t="s">
        <v>1213</v>
      </c>
      <c r="C34" s="188" t="s">
        <v>1214</v>
      </c>
      <c r="D34" s="183" t="s">
        <v>342</v>
      </c>
      <c r="E34" s="184">
        <v>25.412310000000002</v>
      </c>
      <c r="F34" s="185">
        <f>H34+J34</f>
        <v>0</v>
      </c>
      <c r="G34" s="185">
        <f>ROUND(E34*F34,2)</f>
        <v>0</v>
      </c>
      <c r="H34" s="186"/>
      <c r="I34" s="185">
        <f>ROUND(E34*H34,2)</f>
        <v>0</v>
      </c>
      <c r="J34" s="186"/>
      <c r="K34" s="185">
        <f>ROUND(E34*J34,2)</f>
        <v>0</v>
      </c>
      <c r="L34" s="185">
        <v>15</v>
      </c>
      <c r="M34" s="187">
        <f>G34*(1+L34/100)</f>
        <v>0</v>
      </c>
      <c r="N34" s="159">
        <v>0</v>
      </c>
      <c r="O34" s="159">
        <f>ROUND(E34*N34,2)</f>
        <v>0</v>
      </c>
      <c r="P34" s="159">
        <v>0</v>
      </c>
      <c r="Q34" s="159">
        <f>ROUND(E34*P34,2)</f>
        <v>0</v>
      </c>
      <c r="R34" s="159"/>
      <c r="S34" s="159" t="s">
        <v>223</v>
      </c>
      <c r="T34" s="159" t="s">
        <v>224</v>
      </c>
      <c r="U34" s="159">
        <v>0.94199999999999995</v>
      </c>
      <c r="V34" s="159">
        <f>ROUND(E34*U34,2)</f>
        <v>23.94</v>
      </c>
      <c r="W34" s="159"/>
      <c r="X34" s="159" t="s">
        <v>268</v>
      </c>
      <c r="Y34" s="150"/>
      <c r="Z34" s="150"/>
      <c r="AA34" s="150"/>
      <c r="AB34" s="150"/>
      <c r="AC34" s="150"/>
      <c r="AD34" s="150"/>
      <c r="AE34" s="150"/>
      <c r="AF34" s="150"/>
      <c r="AG34" s="150" t="s">
        <v>332</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81">
        <v>14</v>
      </c>
      <c r="B35" s="182" t="s">
        <v>1215</v>
      </c>
      <c r="C35" s="188" t="s">
        <v>1216</v>
      </c>
      <c r="D35" s="183" t="s">
        <v>342</v>
      </c>
      <c r="E35" s="184">
        <v>25.412310000000002</v>
      </c>
      <c r="F35" s="185">
        <f>H35+J35</f>
        <v>0</v>
      </c>
      <c r="G35" s="185">
        <f>ROUND(E35*F35,2)</f>
        <v>0</v>
      </c>
      <c r="H35" s="186"/>
      <c r="I35" s="185">
        <f>ROUND(E35*H35,2)</f>
        <v>0</v>
      </c>
      <c r="J35" s="186"/>
      <c r="K35" s="185">
        <f>ROUND(E35*J35,2)</f>
        <v>0</v>
      </c>
      <c r="L35" s="185">
        <v>15</v>
      </c>
      <c r="M35" s="187">
        <f>G35*(1+L35/100)</f>
        <v>0</v>
      </c>
      <c r="N35" s="159">
        <v>0</v>
      </c>
      <c r="O35" s="159">
        <f>ROUND(E35*N35,2)</f>
        <v>0</v>
      </c>
      <c r="P35" s="159">
        <v>0</v>
      </c>
      <c r="Q35" s="159">
        <f>ROUND(E35*P35,2)</f>
        <v>0</v>
      </c>
      <c r="R35" s="159"/>
      <c r="S35" s="159" t="s">
        <v>223</v>
      </c>
      <c r="T35" s="159" t="s">
        <v>224</v>
      </c>
      <c r="U35" s="159">
        <v>0.105</v>
      </c>
      <c r="V35" s="159">
        <f>ROUND(E35*U35,2)</f>
        <v>2.67</v>
      </c>
      <c r="W35" s="159"/>
      <c r="X35" s="159" t="s">
        <v>268</v>
      </c>
      <c r="Y35" s="150"/>
      <c r="Z35" s="150"/>
      <c r="AA35" s="150"/>
      <c r="AB35" s="150"/>
      <c r="AC35" s="150"/>
      <c r="AD35" s="150"/>
      <c r="AE35" s="150"/>
      <c r="AF35" s="150"/>
      <c r="AG35" s="150" t="s">
        <v>332</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67">
        <v>15</v>
      </c>
      <c r="B36" s="168" t="s">
        <v>1755</v>
      </c>
      <c r="C36" s="177" t="s">
        <v>1756</v>
      </c>
      <c r="D36" s="169" t="s">
        <v>318</v>
      </c>
      <c r="E36" s="170">
        <v>11.76</v>
      </c>
      <c r="F36" s="171">
        <f>H36+J36</f>
        <v>0</v>
      </c>
      <c r="G36" s="171">
        <f>ROUND(E36*F36,2)</f>
        <v>0</v>
      </c>
      <c r="H36" s="172"/>
      <c r="I36" s="171">
        <f>ROUND(E36*H36,2)</f>
        <v>0</v>
      </c>
      <c r="J36" s="172"/>
      <c r="K36" s="171">
        <f>ROUND(E36*J36,2)</f>
        <v>0</v>
      </c>
      <c r="L36" s="171">
        <v>15</v>
      </c>
      <c r="M36" s="173">
        <f>G36*(1+L36/100)</f>
        <v>0</v>
      </c>
      <c r="N36" s="159">
        <v>0</v>
      </c>
      <c r="O36" s="159">
        <f>ROUND(E36*N36,2)</f>
        <v>0</v>
      </c>
      <c r="P36" s="159">
        <v>0</v>
      </c>
      <c r="Q36" s="159">
        <f>ROUND(E36*P36,2)</f>
        <v>0</v>
      </c>
      <c r="R36" s="159"/>
      <c r="S36" s="159" t="s">
        <v>267</v>
      </c>
      <c r="T36" s="159" t="s">
        <v>224</v>
      </c>
      <c r="U36" s="159">
        <v>0</v>
      </c>
      <c r="V36" s="159">
        <f>ROUND(E36*U36,2)</f>
        <v>0</v>
      </c>
      <c r="W36" s="159"/>
      <c r="X36" s="159" t="s">
        <v>268</v>
      </c>
      <c r="Y36" s="150"/>
      <c r="Z36" s="150"/>
      <c r="AA36" s="150"/>
      <c r="AB36" s="150"/>
      <c r="AC36" s="150"/>
      <c r="AD36" s="150"/>
      <c r="AE36" s="150"/>
      <c r="AF36" s="150"/>
      <c r="AG36" s="150" t="s">
        <v>269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57"/>
      <c r="B37" s="158"/>
      <c r="C37" s="191" t="s">
        <v>1881</v>
      </c>
      <c r="D37" s="189"/>
      <c r="E37" s="190">
        <v>11.76</v>
      </c>
      <c r="F37" s="159"/>
      <c r="G37" s="159"/>
      <c r="H37" s="159"/>
      <c r="I37" s="159"/>
      <c r="J37" s="159"/>
      <c r="K37" s="159"/>
      <c r="L37" s="159"/>
      <c r="M37" s="159"/>
      <c r="N37" s="159"/>
      <c r="O37" s="159"/>
      <c r="P37" s="159"/>
      <c r="Q37" s="159"/>
      <c r="R37" s="159"/>
      <c r="S37" s="159"/>
      <c r="T37" s="159"/>
      <c r="U37" s="159"/>
      <c r="V37" s="159"/>
      <c r="W37" s="159"/>
      <c r="X37" s="159"/>
      <c r="Y37" s="150"/>
      <c r="Z37" s="150"/>
      <c r="AA37" s="150"/>
      <c r="AB37" s="150"/>
      <c r="AC37" s="150"/>
      <c r="AD37" s="150"/>
      <c r="AE37" s="150"/>
      <c r="AF37" s="150"/>
      <c r="AG37" s="150" t="s">
        <v>334</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30.6" outlineLevel="1" x14ac:dyDescent="0.25">
      <c r="A38" s="181">
        <v>16</v>
      </c>
      <c r="B38" s="182" t="s">
        <v>1882</v>
      </c>
      <c r="C38" s="188" t="s">
        <v>2191</v>
      </c>
      <c r="D38" s="183" t="s">
        <v>315</v>
      </c>
      <c r="E38" s="184">
        <v>1</v>
      </c>
      <c r="F38" s="185">
        <f>H38+J38</f>
        <v>0</v>
      </c>
      <c r="G38" s="185">
        <f>ROUND(E38*F38,2)</f>
        <v>0</v>
      </c>
      <c r="H38" s="186"/>
      <c r="I38" s="185">
        <f>ROUND(E38*H38,2)</f>
        <v>0</v>
      </c>
      <c r="J38" s="186"/>
      <c r="K38" s="185">
        <f>ROUND(E38*J38,2)</f>
        <v>0</v>
      </c>
      <c r="L38" s="185">
        <v>15</v>
      </c>
      <c r="M38" s="187">
        <f>G38*(1+L38/100)</f>
        <v>0</v>
      </c>
      <c r="N38" s="159">
        <v>0</v>
      </c>
      <c r="O38" s="159">
        <f>ROUND(E38*N38,2)</f>
        <v>0</v>
      </c>
      <c r="P38" s="159">
        <v>0</v>
      </c>
      <c r="Q38" s="159">
        <f>ROUND(E38*P38,2)</f>
        <v>0</v>
      </c>
      <c r="R38" s="159"/>
      <c r="S38" s="159" t="s">
        <v>267</v>
      </c>
      <c r="T38" s="159" t="s">
        <v>224</v>
      </c>
      <c r="U38" s="159">
        <v>0</v>
      </c>
      <c r="V38" s="159">
        <f>ROUND(E38*U38,2)</f>
        <v>0</v>
      </c>
      <c r="W38" s="159"/>
      <c r="X38" s="159" t="s">
        <v>268</v>
      </c>
      <c r="Y38" s="150"/>
      <c r="Z38" s="150"/>
      <c r="AA38" s="150"/>
      <c r="AB38" s="150"/>
      <c r="AC38" s="150"/>
      <c r="AD38" s="150"/>
      <c r="AE38" s="150"/>
      <c r="AF38" s="150"/>
      <c r="AG38" s="150" t="s">
        <v>332</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x14ac:dyDescent="0.25">
      <c r="A39" s="161" t="s">
        <v>218</v>
      </c>
      <c r="B39" s="162" t="s">
        <v>110</v>
      </c>
      <c r="C39" s="176" t="s">
        <v>111</v>
      </c>
      <c r="D39" s="163"/>
      <c r="E39" s="164"/>
      <c r="F39" s="165"/>
      <c r="G39" s="165">
        <f>SUMIF(AG40:AG50,"&lt;&gt;NOR",G40:G50)</f>
        <v>0</v>
      </c>
      <c r="H39" s="165"/>
      <c r="I39" s="165">
        <f>SUM(I40:I50)</f>
        <v>0</v>
      </c>
      <c r="J39" s="165"/>
      <c r="K39" s="165">
        <f>SUM(K40:K50)</f>
        <v>0</v>
      </c>
      <c r="L39" s="165"/>
      <c r="M39" s="166">
        <f>SUM(M40:M50)</f>
        <v>0</v>
      </c>
      <c r="N39" s="160"/>
      <c r="O39" s="160">
        <f>SUM(O40:O50)</f>
        <v>49.989999999999995</v>
      </c>
      <c r="P39" s="160"/>
      <c r="Q39" s="160">
        <f>SUM(Q40:Q50)</f>
        <v>0</v>
      </c>
      <c r="R39" s="160"/>
      <c r="S39" s="160"/>
      <c r="T39" s="160"/>
      <c r="U39" s="160"/>
      <c r="V39" s="160">
        <f>SUM(V40:V50)</f>
        <v>73.339999999999989</v>
      </c>
      <c r="W39" s="160"/>
      <c r="X39" s="160"/>
      <c r="AG39" t="s">
        <v>219</v>
      </c>
    </row>
    <row r="40" spans="1:60" outlineLevel="1" x14ac:dyDescent="0.25">
      <c r="A40" s="167">
        <v>17</v>
      </c>
      <c r="B40" s="168" t="s">
        <v>1883</v>
      </c>
      <c r="C40" s="177" t="s">
        <v>1884</v>
      </c>
      <c r="D40" s="169" t="s">
        <v>318</v>
      </c>
      <c r="E40" s="170">
        <v>57.42</v>
      </c>
      <c r="F40" s="171">
        <f>H40+J40</f>
        <v>0</v>
      </c>
      <c r="G40" s="171">
        <f>ROUND(E40*F40,2)</f>
        <v>0</v>
      </c>
      <c r="H40" s="172"/>
      <c r="I40" s="171">
        <f>ROUND(E40*H40,2)</f>
        <v>0</v>
      </c>
      <c r="J40" s="172"/>
      <c r="K40" s="171">
        <f>ROUND(E40*J40,2)</f>
        <v>0</v>
      </c>
      <c r="L40" s="171">
        <v>15</v>
      </c>
      <c r="M40" s="173">
        <f>G40*(1+L40/100)</f>
        <v>0</v>
      </c>
      <c r="N40" s="159">
        <v>0.52</v>
      </c>
      <c r="O40" s="159">
        <f>ROUND(E40*N40,2)</f>
        <v>29.86</v>
      </c>
      <c r="P40" s="159">
        <v>0</v>
      </c>
      <c r="Q40" s="159">
        <f>ROUND(E40*P40,2)</f>
        <v>0</v>
      </c>
      <c r="R40" s="159"/>
      <c r="S40" s="159" t="s">
        <v>223</v>
      </c>
      <c r="T40" s="159" t="s">
        <v>224</v>
      </c>
      <c r="U40" s="159">
        <v>0.9</v>
      </c>
      <c r="V40" s="159">
        <f>ROUND(E40*U40,2)</f>
        <v>51.68</v>
      </c>
      <c r="W40" s="159"/>
      <c r="X40" s="159" t="s">
        <v>268</v>
      </c>
      <c r="Y40" s="150"/>
      <c r="Z40" s="150"/>
      <c r="AA40" s="150"/>
      <c r="AB40" s="150"/>
      <c r="AC40" s="150"/>
      <c r="AD40" s="150"/>
      <c r="AE40" s="150"/>
      <c r="AF40" s="150"/>
      <c r="AG40" s="150" t="s">
        <v>269</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57"/>
      <c r="B41" s="158"/>
      <c r="C41" s="191" t="s">
        <v>1885</v>
      </c>
      <c r="D41" s="189"/>
      <c r="E41" s="190">
        <v>57.42</v>
      </c>
      <c r="F41" s="159"/>
      <c r="G41" s="159"/>
      <c r="H41" s="159"/>
      <c r="I41" s="159"/>
      <c r="J41" s="159"/>
      <c r="K41" s="159"/>
      <c r="L41" s="159"/>
      <c r="M41" s="159"/>
      <c r="N41" s="159"/>
      <c r="O41" s="159"/>
      <c r="P41" s="159"/>
      <c r="Q41" s="159"/>
      <c r="R41" s="159"/>
      <c r="S41" s="159"/>
      <c r="T41" s="159"/>
      <c r="U41" s="159"/>
      <c r="V41" s="159"/>
      <c r="W41" s="159"/>
      <c r="X41" s="159"/>
      <c r="Y41" s="150"/>
      <c r="Z41" s="150"/>
      <c r="AA41" s="150"/>
      <c r="AB41" s="150"/>
      <c r="AC41" s="150"/>
      <c r="AD41" s="150"/>
      <c r="AE41" s="150"/>
      <c r="AF41" s="150"/>
      <c r="AG41" s="150" t="s">
        <v>334</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67">
        <v>18</v>
      </c>
      <c r="B42" s="168" t="s">
        <v>1783</v>
      </c>
      <c r="C42" s="177" t="s">
        <v>1886</v>
      </c>
      <c r="D42" s="169" t="s">
        <v>318</v>
      </c>
      <c r="E42" s="170">
        <v>6.6</v>
      </c>
      <c r="F42" s="171">
        <f>H42+J42</f>
        <v>0</v>
      </c>
      <c r="G42" s="171">
        <f>ROUND(E42*F42,2)</f>
        <v>0</v>
      </c>
      <c r="H42" s="172"/>
      <c r="I42" s="171">
        <f>ROUND(E42*H42,2)</f>
        <v>0</v>
      </c>
      <c r="J42" s="172"/>
      <c r="K42" s="171">
        <f>ROUND(E42*J42,2)</f>
        <v>0</v>
      </c>
      <c r="L42" s="171">
        <v>15</v>
      </c>
      <c r="M42" s="173">
        <f>G42*(1+L42/100)</f>
        <v>0</v>
      </c>
      <c r="N42" s="159">
        <v>0.74</v>
      </c>
      <c r="O42" s="159">
        <f>ROUND(E42*N42,2)</f>
        <v>4.88</v>
      </c>
      <c r="P42" s="159">
        <v>0</v>
      </c>
      <c r="Q42" s="159">
        <f>ROUND(E42*P42,2)</f>
        <v>0</v>
      </c>
      <c r="R42" s="159"/>
      <c r="S42" s="159" t="s">
        <v>223</v>
      </c>
      <c r="T42" s="159" t="s">
        <v>224</v>
      </c>
      <c r="U42" s="159">
        <v>1.1000000000000001</v>
      </c>
      <c r="V42" s="159">
        <f>ROUND(E42*U42,2)</f>
        <v>7.26</v>
      </c>
      <c r="W42" s="159"/>
      <c r="X42" s="159" t="s">
        <v>268</v>
      </c>
      <c r="Y42" s="150"/>
      <c r="Z42" s="150"/>
      <c r="AA42" s="150"/>
      <c r="AB42" s="150"/>
      <c r="AC42" s="150"/>
      <c r="AD42" s="150"/>
      <c r="AE42" s="150"/>
      <c r="AF42" s="150"/>
      <c r="AG42" s="150" t="s">
        <v>332</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57"/>
      <c r="B43" s="158"/>
      <c r="C43" s="191" t="s">
        <v>1887</v>
      </c>
      <c r="D43" s="189"/>
      <c r="E43" s="190">
        <v>6.6</v>
      </c>
      <c r="F43" s="159"/>
      <c r="G43" s="159"/>
      <c r="H43" s="159"/>
      <c r="I43" s="159"/>
      <c r="J43" s="159"/>
      <c r="K43" s="159"/>
      <c r="L43" s="159"/>
      <c r="M43" s="159"/>
      <c r="N43" s="159"/>
      <c r="O43" s="159"/>
      <c r="P43" s="159"/>
      <c r="Q43" s="159"/>
      <c r="R43" s="159"/>
      <c r="S43" s="159"/>
      <c r="T43" s="159"/>
      <c r="U43" s="159"/>
      <c r="V43" s="159"/>
      <c r="W43" s="159"/>
      <c r="X43" s="159"/>
      <c r="Y43" s="150"/>
      <c r="Z43" s="150"/>
      <c r="AA43" s="150"/>
      <c r="AB43" s="150"/>
      <c r="AC43" s="150"/>
      <c r="AD43" s="150"/>
      <c r="AE43" s="150"/>
      <c r="AF43" s="150"/>
      <c r="AG43" s="150" t="s">
        <v>334</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67">
        <v>19</v>
      </c>
      <c r="B44" s="168" t="s">
        <v>1888</v>
      </c>
      <c r="C44" s="177" t="s">
        <v>1889</v>
      </c>
      <c r="D44" s="169" t="s">
        <v>331</v>
      </c>
      <c r="E44" s="170">
        <v>5.82</v>
      </c>
      <c r="F44" s="171">
        <f>H44+J44</f>
        <v>0</v>
      </c>
      <c r="G44" s="171">
        <f>ROUND(E44*F44,2)</f>
        <v>0</v>
      </c>
      <c r="H44" s="172"/>
      <c r="I44" s="171">
        <f>ROUND(E44*H44,2)</f>
        <v>0</v>
      </c>
      <c r="J44" s="172"/>
      <c r="K44" s="171">
        <f>ROUND(E44*J44,2)</f>
        <v>0</v>
      </c>
      <c r="L44" s="171">
        <v>15</v>
      </c>
      <c r="M44" s="173">
        <f>G44*(1+L44/100)</f>
        <v>0</v>
      </c>
      <c r="N44" s="159">
        <v>2.5249999999999999</v>
      </c>
      <c r="O44" s="159">
        <f>ROUND(E44*N44,2)</f>
        <v>14.7</v>
      </c>
      <c r="P44" s="159">
        <v>0</v>
      </c>
      <c r="Q44" s="159">
        <f>ROUND(E44*P44,2)</f>
        <v>0</v>
      </c>
      <c r="R44" s="159"/>
      <c r="S44" s="159" t="s">
        <v>223</v>
      </c>
      <c r="T44" s="159" t="s">
        <v>224</v>
      </c>
      <c r="U44" s="159">
        <v>0.47699999999999998</v>
      </c>
      <c r="V44" s="159">
        <f>ROUND(E44*U44,2)</f>
        <v>2.78</v>
      </c>
      <c r="W44" s="159"/>
      <c r="X44" s="159" t="s">
        <v>268</v>
      </c>
      <c r="Y44" s="150"/>
      <c r="Z44" s="150"/>
      <c r="AA44" s="150"/>
      <c r="AB44" s="150"/>
      <c r="AC44" s="150"/>
      <c r="AD44" s="150"/>
      <c r="AE44" s="150"/>
      <c r="AF44" s="150"/>
      <c r="AG44" s="150" t="s">
        <v>332</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57"/>
      <c r="B45" s="158"/>
      <c r="C45" s="287" t="s">
        <v>1890</v>
      </c>
      <c r="D45" s="288"/>
      <c r="E45" s="288"/>
      <c r="F45" s="288"/>
      <c r="G45" s="288"/>
      <c r="H45" s="159"/>
      <c r="I45" s="159"/>
      <c r="J45" s="159"/>
      <c r="K45" s="159"/>
      <c r="L45" s="159"/>
      <c r="M45" s="159"/>
      <c r="N45" s="159"/>
      <c r="O45" s="159"/>
      <c r="P45" s="159"/>
      <c r="Q45" s="159"/>
      <c r="R45" s="159"/>
      <c r="S45" s="159"/>
      <c r="T45" s="159"/>
      <c r="U45" s="159"/>
      <c r="V45" s="159"/>
      <c r="W45" s="159"/>
      <c r="X45" s="159"/>
      <c r="Y45" s="150"/>
      <c r="Z45" s="150"/>
      <c r="AA45" s="150"/>
      <c r="AB45" s="150"/>
      <c r="AC45" s="150"/>
      <c r="AD45" s="150"/>
      <c r="AE45" s="150"/>
      <c r="AF45" s="150"/>
      <c r="AG45" s="150" t="s">
        <v>228</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57"/>
      <c r="B46" s="158"/>
      <c r="C46" s="191" t="s">
        <v>1891</v>
      </c>
      <c r="D46" s="189"/>
      <c r="E46" s="190">
        <v>5.82</v>
      </c>
      <c r="F46" s="159"/>
      <c r="G46" s="159"/>
      <c r="H46" s="159"/>
      <c r="I46" s="159"/>
      <c r="J46" s="159"/>
      <c r="K46" s="159"/>
      <c r="L46" s="159"/>
      <c r="M46" s="159"/>
      <c r="N46" s="159"/>
      <c r="O46" s="159"/>
      <c r="P46" s="159"/>
      <c r="Q46" s="159"/>
      <c r="R46" s="159"/>
      <c r="S46" s="159"/>
      <c r="T46" s="159"/>
      <c r="U46" s="159"/>
      <c r="V46" s="159"/>
      <c r="W46" s="159"/>
      <c r="X46" s="159"/>
      <c r="Y46" s="150"/>
      <c r="Z46" s="150"/>
      <c r="AA46" s="150"/>
      <c r="AB46" s="150"/>
      <c r="AC46" s="150"/>
      <c r="AD46" s="150"/>
      <c r="AE46" s="150"/>
      <c r="AF46" s="150"/>
      <c r="AG46" s="150" t="s">
        <v>334</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0.399999999999999" outlineLevel="1" x14ac:dyDescent="0.25">
      <c r="A47" s="167">
        <v>20</v>
      </c>
      <c r="B47" s="168" t="s">
        <v>1786</v>
      </c>
      <c r="C47" s="177" t="s">
        <v>1787</v>
      </c>
      <c r="D47" s="169" t="s">
        <v>342</v>
      </c>
      <c r="E47" s="170">
        <v>0.41857</v>
      </c>
      <c r="F47" s="171">
        <f>H47+J47</f>
        <v>0</v>
      </c>
      <c r="G47" s="171">
        <f>ROUND(E47*F47,2)</f>
        <v>0</v>
      </c>
      <c r="H47" s="172"/>
      <c r="I47" s="171">
        <f>ROUND(E47*H47,2)</f>
        <v>0</v>
      </c>
      <c r="J47" s="172"/>
      <c r="K47" s="171">
        <f>ROUND(E47*J47,2)</f>
        <v>0</v>
      </c>
      <c r="L47" s="171">
        <v>15</v>
      </c>
      <c r="M47" s="173">
        <f>G47*(1+L47/100)</f>
        <v>0</v>
      </c>
      <c r="N47" s="159">
        <v>1.0211600000000001</v>
      </c>
      <c r="O47" s="159">
        <f>ROUND(E47*N47,2)</f>
        <v>0.43</v>
      </c>
      <c r="P47" s="159">
        <v>0</v>
      </c>
      <c r="Q47" s="159">
        <f>ROUND(E47*P47,2)</f>
        <v>0</v>
      </c>
      <c r="R47" s="159"/>
      <c r="S47" s="159" t="s">
        <v>223</v>
      </c>
      <c r="T47" s="159" t="s">
        <v>224</v>
      </c>
      <c r="U47" s="159">
        <v>23.530999999999999</v>
      </c>
      <c r="V47" s="159">
        <f>ROUND(E47*U47,2)</f>
        <v>9.85</v>
      </c>
      <c r="W47" s="159"/>
      <c r="X47" s="159" t="s">
        <v>268</v>
      </c>
      <c r="Y47" s="150"/>
      <c r="Z47" s="150"/>
      <c r="AA47" s="150"/>
      <c r="AB47" s="150"/>
      <c r="AC47" s="150"/>
      <c r="AD47" s="150"/>
      <c r="AE47" s="150"/>
      <c r="AF47" s="150"/>
      <c r="AG47" s="150" t="s">
        <v>269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57"/>
      <c r="B48" s="158"/>
      <c r="C48" s="191" t="s">
        <v>1892</v>
      </c>
      <c r="D48" s="189"/>
      <c r="E48" s="190">
        <v>0.42</v>
      </c>
      <c r="F48" s="159"/>
      <c r="G48" s="159"/>
      <c r="H48" s="159"/>
      <c r="I48" s="159"/>
      <c r="J48" s="159"/>
      <c r="K48" s="159"/>
      <c r="L48" s="159"/>
      <c r="M48" s="159"/>
      <c r="N48" s="159"/>
      <c r="O48" s="159"/>
      <c r="P48" s="159"/>
      <c r="Q48" s="159"/>
      <c r="R48" s="159"/>
      <c r="S48" s="159"/>
      <c r="T48" s="159"/>
      <c r="U48" s="159"/>
      <c r="V48" s="159"/>
      <c r="W48" s="159"/>
      <c r="X48" s="159"/>
      <c r="Y48" s="150"/>
      <c r="Z48" s="150"/>
      <c r="AA48" s="150"/>
      <c r="AB48" s="150"/>
      <c r="AC48" s="150"/>
      <c r="AD48" s="150"/>
      <c r="AE48" s="150"/>
      <c r="AF48" s="150"/>
      <c r="AG48" s="150" t="s">
        <v>334</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0.399999999999999" outlineLevel="1" x14ac:dyDescent="0.25">
      <c r="A49" s="167">
        <v>21</v>
      </c>
      <c r="B49" s="168" t="s">
        <v>1893</v>
      </c>
      <c r="C49" s="177" t="s">
        <v>1894</v>
      </c>
      <c r="D49" s="169" t="s">
        <v>342</v>
      </c>
      <c r="E49" s="170">
        <v>0.11638999999999999</v>
      </c>
      <c r="F49" s="171">
        <f>H49+J49</f>
        <v>0</v>
      </c>
      <c r="G49" s="171">
        <f>ROUND(E49*F49,2)</f>
        <v>0</v>
      </c>
      <c r="H49" s="172"/>
      <c r="I49" s="171">
        <f>ROUND(E49*H49,2)</f>
        <v>0</v>
      </c>
      <c r="J49" s="172"/>
      <c r="K49" s="171">
        <f>ROUND(E49*J49,2)</f>
        <v>0</v>
      </c>
      <c r="L49" s="171">
        <v>15</v>
      </c>
      <c r="M49" s="173">
        <f>G49*(1+L49/100)</f>
        <v>0</v>
      </c>
      <c r="N49" s="159">
        <v>1.0554399999999999</v>
      </c>
      <c r="O49" s="159">
        <f>ROUND(E49*N49,2)</f>
        <v>0.12</v>
      </c>
      <c r="P49" s="159">
        <v>0</v>
      </c>
      <c r="Q49" s="159">
        <f>ROUND(E49*P49,2)</f>
        <v>0</v>
      </c>
      <c r="R49" s="159"/>
      <c r="S49" s="159" t="s">
        <v>223</v>
      </c>
      <c r="T49" s="159" t="s">
        <v>224</v>
      </c>
      <c r="U49" s="159">
        <v>15.231</v>
      </c>
      <c r="V49" s="159">
        <f>ROUND(E49*U49,2)</f>
        <v>1.77</v>
      </c>
      <c r="W49" s="159"/>
      <c r="X49" s="159" t="s">
        <v>268</v>
      </c>
      <c r="Y49" s="150"/>
      <c r="Z49" s="150"/>
      <c r="AA49" s="150"/>
      <c r="AB49" s="150"/>
      <c r="AC49" s="150"/>
      <c r="AD49" s="150"/>
      <c r="AE49" s="150"/>
      <c r="AF49" s="150"/>
      <c r="AG49" s="150" t="s">
        <v>332</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57"/>
      <c r="B50" s="158"/>
      <c r="C50" s="191" t="s">
        <v>1895</v>
      </c>
      <c r="D50" s="189"/>
      <c r="E50" s="190">
        <v>0.12</v>
      </c>
      <c r="F50" s="159"/>
      <c r="G50" s="159"/>
      <c r="H50" s="159"/>
      <c r="I50" s="159"/>
      <c r="J50" s="159"/>
      <c r="K50" s="159"/>
      <c r="L50" s="159"/>
      <c r="M50" s="159"/>
      <c r="N50" s="159"/>
      <c r="O50" s="159"/>
      <c r="P50" s="159"/>
      <c r="Q50" s="159"/>
      <c r="R50" s="159"/>
      <c r="S50" s="159"/>
      <c r="T50" s="159"/>
      <c r="U50" s="159"/>
      <c r="V50" s="159"/>
      <c r="W50" s="159"/>
      <c r="X50" s="159"/>
      <c r="Y50" s="150"/>
      <c r="Z50" s="150"/>
      <c r="AA50" s="150"/>
      <c r="AB50" s="150"/>
      <c r="AC50" s="150"/>
      <c r="AD50" s="150"/>
      <c r="AE50" s="150"/>
      <c r="AF50" s="150"/>
      <c r="AG50" s="150" t="s">
        <v>334</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x14ac:dyDescent="0.25">
      <c r="A51" s="161" t="s">
        <v>218</v>
      </c>
      <c r="B51" s="162" t="s">
        <v>117</v>
      </c>
      <c r="C51" s="176" t="s">
        <v>119</v>
      </c>
      <c r="D51" s="163"/>
      <c r="E51" s="164"/>
      <c r="F51" s="165"/>
      <c r="G51" s="165">
        <f>SUMIF(AG52:AG55,"&lt;&gt;NOR",G52:G55)</f>
        <v>0</v>
      </c>
      <c r="H51" s="165"/>
      <c r="I51" s="165">
        <f>SUM(I52:I55)</f>
        <v>0</v>
      </c>
      <c r="J51" s="165"/>
      <c r="K51" s="165">
        <f>SUM(K52:K55)</f>
        <v>0</v>
      </c>
      <c r="L51" s="165"/>
      <c r="M51" s="166">
        <f>SUM(M52:M55)</f>
        <v>0</v>
      </c>
      <c r="N51" s="160"/>
      <c r="O51" s="160">
        <f>SUM(O52:O55)</f>
        <v>1.5999999999999999</v>
      </c>
      <c r="P51" s="160"/>
      <c r="Q51" s="160">
        <f>SUM(Q52:Q55)</f>
        <v>0</v>
      </c>
      <c r="R51" s="160"/>
      <c r="S51" s="160"/>
      <c r="T51" s="160"/>
      <c r="U51" s="160"/>
      <c r="V51" s="160">
        <f>SUM(V52:V55)</f>
        <v>6.96</v>
      </c>
      <c r="W51" s="160"/>
      <c r="X51" s="160"/>
      <c r="AG51" t="s">
        <v>219</v>
      </c>
    </row>
    <row r="52" spans="1:60" outlineLevel="1" x14ac:dyDescent="0.25">
      <c r="A52" s="167">
        <v>22</v>
      </c>
      <c r="B52" s="168" t="s">
        <v>1896</v>
      </c>
      <c r="C52" s="177" t="s">
        <v>1897</v>
      </c>
      <c r="D52" s="169" t="s">
        <v>288</v>
      </c>
      <c r="E52" s="170">
        <v>26.1</v>
      </c>
      <c r="F52" s="171">
        <f>H52+J52</f>
        <v>0</v>
      </c>
      <c r="G52" s="171">
        <f>ROUND(E52*F52,2)</f>
        <v>0</v>
      </c>
      <c r="H52" s="172"/>
      <c r="I52" s="171">
        <f>ROUND(E52*H52,2)</f>
        <v>0</v>
      </c>
      <c r="J52" s="172"/>
      <c r="K52" s="171">
        <f>ROUND(E52*J52,2)</f>
        <v>0</v>
      </c>
      <c r="L52" s="171">
        <v>15</v>
      </c>
      <c r="M52" s="173">
        <f>G52*(1+L52/100)</f>
        <v>0</v>
      </c>
      <c r="N52" s="159">
        <v>5.3670000000000002E-2</v>
      </c>
      <c r="O52" s="159">
        <f>ROUND(E52*N52,2)</f>
        <v>1.4</v>
      </c>
      <c r="P52" s="159">
        <v>0</v>
      </c>
      <c r="Q52" s="159">
        <f>ROUND(E52*P52,2)</f>
        <v>0</v>
      </c>
      <c r="R52" s="159"/>
      <c r="S52" s="159" t="s">
        <v>223</v>
      </c>
      <c r="T52" s="159" t="s">
        <v>224</v>
      </c>
      <c r="U52" s="159">
        <v>0.23899999999999999</v>
      </c>
      <c r="V52" s="159">
        <f>ROUND(E52*U52,2)</f>
        <v>6.24</v>
      </c>
      <c r="W52" s="159"/>
      <c r="X52" s="159" t="s">
        <v>268</v>
      </c>
      <c r="Y52" s="150"/>
      <c r="Z52" s="150"/>
      <c r="AA52" s="150"/>
      <c r="AB52" s="150"/>
      <c r="AC52" s="150"/>
      <c r="AD52" s="150"/>
      <c r="AE52" s="150"/>
      <c r="AF52" s="150"/>
      <c r="AG52" s="150" t="s">
        <v>332</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57"/>
      <c r="B53" s="158"/>
      <c r="C53" s="191" t="s">
        <v>1898</v>
      </c>
      <c r="D53" s="189"/>
      <c r="E53" s="190">
        <v>26.1</v>
      </c>
      <c r="F53" s="159"/>
      <c r="G53" s="159"/>
      <c r="H53" s="159"/>
      <c r="I53" s="159"/>
      <c r="J53" s="159"/>
      <c r="K53" s="159"/>
      <c r="L53" s="159"/>
      <c r="M53" s="159"/>
      <c r="N53" s="159"/>
      <c r="O53" s="159"/>
      <c r="P53" s="159"/>
      <c r="Q53" s="159"/>
      <c r="R53" s="159"/>
      <c r="S53" s="159"/>
      <c r="T53" s="159"/>
      <c r="U53" s="159"/>
      <c r="V53" s="159"/>
      <c r="W53" s="159"/>
      <c r="X53" s="159"/>
      <c r="Y53" s="150"/>
      <c r="Z53" s="150"/>
      <c r="AA53" s="150"/>
      <c r="AB53" s="150"/>
      <c r="AC53" s="150"/>
      <c r="AD53" s="150"/>
      <c r="AE53" s="150"/>
      <c r="AF53" s="150"/>
      <c r="AG53" s="150" t="s">
        <v>334</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67">
        <v>23</v>
      </c>
      <c r="B54" s="168" t="s">
        <v>1899</v>
      </c>
      <c r="C54" s="177" t="s">
        <v>1900</v>
      </c>
      <c r="D54" s="169" t="s">
        <v>288</v>
      </c>
      <c r="E54" s="170">
        <v>3</v>
      </c>
      <c r="F54" s="171">
        <f>H54+J54</f>
        <v>0</v>
      </c>
      <c r="G54" s="171">
        <f>ROUND(E54*F54,2)</f>
        <v>0</v>
      </c>
      <c r="H54" s="172"/>
      <c r="I54" s="171">
        <f>ROUND(E54*H54,2)</f>
        <v>0</v>
      </c>
      <c r="J54" s="172"/>
      <c r="K54" s="171">
        <f>ROUND(E54*J54,2)</f>
        <v>0</v>
      </c>
      <c r="L54" s="171">
        <v>15</v>
      </c>
      <c r="M54" s="173">
        <f>G54*(1+L54/100)</f>
        <v>0</v>
      </c>
      <c r="N54" s="159">
        <v>6.7269999999999996E-2</v>
      </c>
      <c r="O54" s="159">
        <f>ROUND(E54*N54,2)</f>
        <v>0.2</v>
      </c>
      <c r="P54" s="159">
        <v>0</v>
      </c>
      <c r="Q54" s="159">
        <f>ROUND(E54*P54,2)</f>
        <v>0</v>
      </c>
      <c r="R54" s="159"/>
      <c r="S54" s="159" t="s">
        <v>223</v>
      </c>
      <c r="T54" s="159" t="s">
        <v>224</v>
      </c>
      <c r="U54" s="159">
        <v>0.23899999999999999</v>
      </c>
      <c r="V54" s="159">
        <f>ROUND(E54*U54,2)</f>
        <v>0.72</v>
      </c>
      <c r="W54" s="159"/>
      <c r="X54" s="159" t="s">
        <v>268</v>
      </c>
      <c r="Y54" s="150"/>
      <c r="Z54" s="150"/>
      <c r="AA54" s="150"/>
      <c r="AB54" s="150"/>
      <c r="AC54" s="150"/>
      <c r="AD54" s="150"/>
      <c r="AE54" s="150"/>
      <c r="AF54" s="150"/>
      <c r="AG54" s="150" t="s">
        <v>332</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57"/>
      <c r="B55" s="158"/>
      <c r="C55" s="191" t="s">
        <v>1901</v>
      </c>
      <c r="D55" s="189"/>
      <c r="E55" s="190">
        <v>3</v>
      </c>
      <c r="F55" s="159"/>
      <c r="G55" s="159"/>
      <c r="H55" s="159"/>
      <c r="I55" s="159"/>
      <c r="J55" s="159"/>
      <c r="K55" s="159"/>
      <c r="L55" s="159"/>
      <c r="M55" s="159"/>
      <c r="N55" s="159"/>
      <c r="O55" s="159"/>
      <c r="P55" s="159"/>
      <c r="Q55" s="159"/>
      <c r="R55" s="159"/>
      <c r="S55" s="159"/>
      <c r="T55" s="159"/>
      <c r="U55" s="159"/>
      <c r="V55" s="159"/>
      <c r="W55" s="159"/>
      <c r="X55" s="159"/>
      <c r="Y55" s="150"/>
      <c r="Z55" s="150"/>
      <c r="AA55" s="150"/>
      <c r="AB55" s="150"/>
      <c r="AC55" s="150"/>
      <c r="AD55" s="150"/>
      <c r="AE55" s="150"/>
      <c r="AF55" s="150"/>
      <c r="AG55" s="150" t="s">
        <v>334</v>
      </c>
      <c r="AH55" s="150">
        <v>0</v>
      </c>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x14ac:dyDescent="0.25">
      <c r="A56" s="161" t="s">
        <v>218</v>
      </c>
      <c r="B56" s="162" t="s">
        <v>123</v>
      </c>
      <c r="C56" s="176" t="s">
        <v>124</v>
      </c>
      <c r="D56" s="163"/>
      <c r="E56" s="164"/>
      <c r="F56" s="165"/>
      <c r="G56" s="165">
        <f>SUMIF(AG57:AG64,"&lt;&gt;NOR",G57:G64)</f>
        <v>0</v>
      </c>
      <c r="H56" s="165"/>
      <c r="I56" s="165">
        <f>SUM(I57:I64)</f>
        <v>0</v>
      </c>
      <c r="J56" s="165"/>
      <c r="K56" s="165">
        <f>SUM(K57:K64)</f>
        <v>0</v>
      </c>
      <c r="L56" s="165"/>
      <c r="M56" s="166">
        <f>SUM(M57:M64)</f>
        <v>0</v>
      </c>
      <c r="N56" s="160"/>
      <c r="O56" s="160">
        <f>SUM(O57:O64)</f>
        <v>122.69</v>
      </c>
      <c r="P56" s="160"/>
      <c r="Q56" s="160">
        <f>SUM(Q57:Q64)</f>
        <v>0</v>
      </c>
      <c r="R56" s="160"/>
      <c r="S56" s="160"/>
      <c r="T56" s="160"/>
      <c r="U56" s="160"/>
      <c r="V56" s="160">
        <f>SUM(V57:V64)</f>
        <v>116.61000000000001</v>
      </c>
      <c r="W56" s="160"/>
      <c r="X56" s="160"/>
      <c r="AG56" t="s">
        <v>219</v>
      </c>
    </row>
    <row r="57" spans="1:60" outlineLevel="1" x14ac:dyDescent="0.25">
      <c r="A57" s="181">
        <v>24</v>
      </c>
      <c r="B57" s="182" t="s">
        <v>1902</v>
      </c>
      <c r="C57" s="188" t="s">
        <v>1903</v>
      </c>
      <c r="D57" s="183" t="s">
        <v>318</v>
      </c>
      <c r="E57" s="184">
        <v>203</v>
      </c>
      <c r="F57" s="185">
        <f>H57+J57</f>
        <v>0</v>
      </c>
      <c r="G57" s="185">
        <f>ROUND(E57*F57,2)</f>
        <v>0</v>
      </c>
      <c r="H57" s="186"/>
      <c r="I57" s="185">
        <f>ROUND(E57*H57,2)</f>
        <v>0</v>
      </c>
      <c r="J57" s="186"/>
      <c r="K57" s="185">
        <f>ROUND(E57*J57,2)</f>
        <v>0</v>
      </c>
      <c r="L57" s="185">
        <v>15</v>
      </c>
      <c r="M57" s="187">
        <f>G57*(1+L57/100)</f>
        <v>0</v>
      </c>
      <c r="N57" s="159">
        <v>0.28799999999999998</v>
      </c>
      <c r="O57" s="159">
        <f>ROUND(E57*N57,2)</f>
        <v>58.46</v>
      </c>
      <c r="P57" s="159">
        <v>0</v>
      </c>
      <c r="Q57" s="159">
        <f>ROUND(E57*P57,2)</f>
        <v>0</v>
      </c>
      <c r="R57" s="159"/>
      <c r="S57" s="159" t="s">
        <v>223</v>
      </c>
      <c r="T57" s="159" t="s">
        <v>224</v>
      </c>
      <c r="U57" s="159">
        <v>2.3E-2</v>
      </c>
      <c r="V57" s="159">
        <f>ROUND(E57*U57,2)</f>
        <v>4.67</v>
      </c>
      <c r="W57" s="159"/>
      <c r="X57" s="159" t="s">
        <v>268</v>
      </c>
      <c r="Y57" s="150"/>
      <c r="Z57" s="150"/>
      <c r="AA57" s="150"/>
      <c r="AB57" s="150"/>
      <c r="AC57" s="150"/>
      <c r="AD57" s="150"/>
      <c r="AE57" s="150"/>
      <c r="AF57" s="150"/>
      <c r="AG57" s="150" t="s">
        <v>269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81">
        <v>25</v>
      </c>
      <c r="B58" s="182" t="s">
        <v>1904</v>
      </c>
      <c r="C58" s="188" t="s">
        <v>1905</v>
      </c>
      <c r="D58" s="183" t="s">
        <v>318</v>
      </c>
      <c r="E58" s="184">
        <v>203</v>
      </c>
      <c r="F58" s="185">
        <f>H58+J58</f>
        <v>0</v>
      </c>
      <c r="G58" s="185">
        <f>ROUND(E58*F58,2)</f>
        <v>0</v>
      </c>
      <c r="H58" s="186"/>
      <c r="I58" s="185">
        <f>ROUND(E58*H58,2)</f>
        <v>0</v>
      </c>
      <c r="J58" s="186"/>
      <c r="K58" s="185">
        <f>ROUND(E58*J58,2)</f>
        <v>0</v>
      </c>
      <c r="L58" s="185">
        <v>15</v>
      </c>
      <c r="M58" s="187">
        <f>G58*(1+L58/100)</f>
        <v>0</v>
      </c>
      <c r="N58" s="159">
        <v>7.3899999999999993E-2</v>
      </c>
      <c r="O58" s="159">
        <f>ROUND(E58*N58,2)</f>
        <v>15</v>
      </c>
      <c r="P58" s="159">
        <v>0</v>
      </c>
      <c r="Q58" s="159">
        <f>ROUND(E58*P58,2)</f>
        <v>0</v>
      </c>
      <c r="R58" s="159"/>
      <c r="S58" s="159" t="s">
        <v>223</v>
      </c>
      <c r="T58" s="159" t="s">
        <v>224</v>
      </c>
      <c r="U58" s="159">
        <v>0.45200000000000001</v>
      </c>
      <c r="V58" s="159">
        <f>ROUND(E58*U58,2)</f>
        <v>91.76</v>
      </c>
      <c r="W58" s="159"/>
      <c r="X58" s="159" t="s">
        <v>268</v>
      </c>
      <c r="Y58" s="150"/>
      <c r="Z58" s="150"/>
      <c r="AA58" s="150"/>
      <c r="AB58" s="150"/>
      <c r="AC58" s="150"/>
      <c r="AD58" s="150"/>
      <c r="AE58" s="150"/>
      <c r="AF58" s="150"/>
      <c r="AG58" s="150" t="s">
        <v>332</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67">
        <v>26</v>
      </c>
      <c r="B59" s="168" t="s">
        <v>1906</v>
      </c>
      <c r="C59" s="177" t="s">
        <v>1907</v>
      </c>
      <c r="D59" s="169" t="s">
        <v>288</v>
      </c>
      <c r="E59" s="170">
        <v>74.2</v>
      </c>
      <c r="F59" s="171">
        <f>H59+J59</f>
        <v>0</v>
      </c>
      <c r="G59" s="171">
        <f>ROUND(E59*F59,2)</f>
        <v>0</v>
      </c>
      <c r="H59" s="172"/>
      <c r="I59" s="171">
        <f>ROUND(E59*H59,2)</f>
        <v>0</v>
      </c>
      <c r="J59" s="172"/>
      <c r="K59" s="171">
        <f>ROUND(E59*J59,2)</f>
        <v>0</v>
      </c>
      <c r="L59" s="171">
        <v>15</v>
      </c>
      <c r="M59" s="173">
        <f>G59*(1+L59/100)</f>
        <v>0</v>
      </c>
      <c r="N59" s="159">
        <v>0.13611999999999999</v>
      </c>
      <c r="O59" s="159">
        <f>ROUND(E59*N59,2)</f>
        <v>10.1</v>
      </c>
      <c r="P59" s="159">
        <v>0</v>
      </c>
      <c r="Q59" s="159">
        <f>ROUND(E59*P59,2)</f>
        <v>0</v>
      </c>
      <c r="R59" s="159"/>
      <c r="S59" s="159" t="s">
        <v>223</v>
      </c>
      <c r="T59" s="159" t="s">
        <v>224</v>
      </c>
      <c r="U59" s="159">
        <v>0.27200000000000002</v>
      </c>
      <c r="V59" s="159">
        <f>ROUND(E59*U59,2)</f>
        <v>20.18</v>
      </c>
      <c r="W59" s="159"/>
      <c r="X59" s="159" t="s">
        <v>268</v>
      </c>
      <c r="Y59" s="150"/>
      <c r="Z59" s="150"/>
      <c r="AA59" s="150"/>
      <c r="AB59" s="150"/>
      <c r="AC59" s="150"/>
      <c r="AD59" s="150"/>
      <c r="AE59" s="150"/>
      <c r="AF59" s="150"/>
      <c r="AG59" s="150" t="s">
        <v>269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57"/>
      <c r="B60" s="158"/>
      <c r="C60" s="191" t="s">
        <v>1908</v>
      </c>
      <c r="D60" s="189"/>
      <c r="E60" s="190">
        <v>74.2</v>
      </c>
      <c r="F60" s="159"/>
      <c r="G60" s="159"/>
      <c r="H60" s="159"/>
      <c r="I60" s="159"/>
      <c r="J60" s="159"/>
      <c r="K60" s="159"/>
      <c r="L60" s="159"/>
      <c r="M60" s="159"/>
      <c r="N60" s="159"/>
      <c r="O60" s="159"/>
      <c r="P60" s="159"/>
      <c r="Q60" s="159"/>
      <c r="R60" s="159"/>
      <c r="S60" s="159"/>
      <c r="T60" s="159"/>
      <c r="U60" s="159"/>
      <c r="V60" s="159"/>
      <c r="W60" s="159"/>
      <c r="X60" s="159"/>
      <c r="Y60" s="150"/>
      <c r="Z60" s="150"/>
      <c r="AA60" s="150"/>
      <c r="AB60" s="150"/>
      <c r="AC60" s="150"/>
      <c r="AD60" s="150"/>
      <c r="AE60" s="150"/>
      <c r="AF60" s="150"/>
      <c r="AG60" s="150" t="s">
        <v>334</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67">
        <v>27</v>
      </c>
      <c r="B61" s="168" t="s">
        <v>1909</v>
      </c>
      <c r="C61" s="177" t="s">
        <v>1910</v>
      </c>
      <c r="D61" s="169" t="s">
        <v>342</v>
      </c>
      <c r="E61" s="170">
        <v>0.55113999999999996</v>
      </c>
      <c r="F61" s="171">
        <f>H61+J61</f>
        <v>0</v>
      </c>
      <c r="G61" s="171">
        <f>ROUND(E61*F61,2)</f>
        <v>0</v>
      </c>
      <c r="H61" s="172"/>
      <c r="I61" s="171">
        <f>ROUND(E61*H61,2)</f>
        <v>0</v>
      </c>
      <c r="J61" s="172"/>
      <c r="K61" s="171">
        <f>ROUND(E61*J61,2)</f>
        <v>0</v>
      </c>
      <c r="L61" s="171">
        <v>15</v>
      </c>
      <c r="M61" s="173">
        <f>G61*(1+L61/100)</f>
        <v>0</v>
      </c>
      <c r="N61" s="159">
        <v>1</v>
      </c>
      <c r="O61" s="159">
        <f>ROUND(E61*N61,2)</f>
        <v>0.55000000000000004</v>
      </c>
      <c r="P61" s="159">
        <v>0</v>
      </c>
      <c r="Q61" s="159">
        <f>ROUND(E61*P61,2)</f>
        <v>0</v>
      </c>
      <c r="R61" s="159"/>
      <c r="S61" s="159" t="s">
        <v>267</v>
      </c>
      <c r="T61" s="159" t="s">
        <v>224</v>
      </c>
      <c r="U61" s="159">
        <v>0</v>
      </c>
      <c r="V61" s="159">
        <f>ROUND(E61*U61,2)</f>
        <v>0</v>
      </c>
      <c r="W61" s="159"/>
      <c r="X61" s="159" t="s">
        <v>344</v>
      </c>
      <c r="Y61" s="150"/>
      <c r="Z61" s="150"/>
      <c r="AA61" s="150"/>
      <c r="AB61" s="150"/>
      <c r="AC61" s="150"/>
      <c r="AD61" s="150"/>
      <c r="AE61" s="150"/>
      <c r="AF61" s="150"/>
      <c r="AG61" s="150" t="s">
        <v>345</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57"/>
      <c r="B62" s="158"/>
      <c r="C62" s="191" t="s">
        <v>1911</v>
      </c>
      <c r="D62" s="189"/>
      <c r="E62" s="190">
        <v>0.55000000000000004</v>
      </c>
      <c r="F62" s="159"/>
      <c r="G62" s="159"/>
      <c r="H62" s="159"/>
      <c r="I62" s="159"/>
      <c r="J62" s="159"/>
      <c r="K62" s="159"/>
      <c r="L62" s="159"/>
      <c r="M62" s="159"/>
      <c r="N62" s="159"/>
      <c r="O62" s="159"/>
      <c r="P62" s="159"/>
      <c r="Q62" s="159"/>
      <c r="R62" s="159"/>
      <c r="S62" s="159"/>
      <c r="T62" s="159"/>
      <c r="U62" s="159"/>
      <c r="V62" s="159"/>
      <c r="W62" s="159"/>
      <c r="X62" s="159"/>
      <c r="Y62" s="150"/>
      <c r="Z62" s="150"/>
      <c r="AA62" s="150"/>
      <c r="AB62" s="150"/>
      <c r="AC62" s="150"/>
      <c r="AD62" s="150"/>
      <c r="AE62" s="150"/>
      <c r="AF62" s="150"/>
      <c r="AG62" s="150" t="s">
        <v>334</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67">
        <v>28</v>
      </c>
      <c r="B63" s="168" t="s">
        <v>1912</v>
      </c>
      <c r="C63" s="177" t="s">
        <v>1913</v>
      </c>
      <c r="D63" s="169" t="s">
        <v>318</v>
      </c>
      <c r="E63" s="170">
        <v>223</v>
      </c>
      <c r="F63" s="171">
        <f>H63+J63</f>
        <v>0</v>
      </c>
      <c r="G63" s="171">
        <f>ROUND(E63*F63,2)</f>
        <v>0</v>
      </c>
      <c r="H63" s="172"/>
      <c r="I63" s="171">
        <f>ROUND(E63*H63,2)</f>
        <v>0</v>
      </c>
      <c r="J63" s="172"/>
      <c r="K63" s="171">
        <f>ROUND(E63*J63,2)</f>
        <v>0</v>
      </c>
      <c r="L63" s="171">
        <v>15</v>
      </c>
      <c r="M63" s="173">
        <f>G63*(1+L63/100)</f>
        <v>0</v>
      </c>
      <c r="N63" s="159">
        <v>0.17299999999999999</v>
      </c>
      <c r="O63" s="159">
        <f>ROUND(E63*N63,2)</f>
        <v>38.58</v>
      </c>
      <c r="P63" s="159">
        <v>0</v>
      </c>
      <c r="Q63" s="159">
        <f>ROUND(E63*P63,2)</f>
        <v>0</v>
      </c>
      <c r="R63" s="159" t="s">
        <v>343</v>
      </c>
      <c r="S63" s="159" t="s">
        <v>223</v>
      </c>
      <c r="T63" s="159" t="s">
        <v>224</v>
      </c>
      <c r="U63" s="159">
        <v>0</v>
      </c>
      <c r="V63" s="159">
        <f>ROUND(E63*U63,2)</f>
        <v>0</v>
      </c>
      <c r="W63" s="159"/>
      <c r="X63" s="159" t="s">
        <v>344</v>
      </c>
      <c r="Y63" s="150"/>
      <c r="Z63" s="150"/>
      <c r="AA63" s="150"/>
      <c r="AB63" s="150"/>
      <c r="AC63" s="150"/>
      <c r="AD63" s="150"/>
      <c r="AE63" s="150"/>
      <c r="AF63" s="150"/>
      <c r="AG63" s="150" t="s">
        <v>345</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57"/>
      <c r="B64" s="158"/>
      <c r="C64" s="191" t="s">
        <v>1914</v>
      </c>
      <c r="D64" s="189"/>
      <c r="E64" s="190">
        <v>223</v>
      </c>
      <c r="F64" s="159"/>
      <c r="G64" s="159"/>
      <c r="H64" s="159"/>
      <c r="I64" s="159"/>
      <c r="J64" s="159"/>
      <c r="K64" s="159"/>
      <c r="L64" s="159"/>
      <c r="M64" s="159"/>
      <c r="N64" s="159"/>
      <c r="O64" s="159"/>
      <c r="P64" s="159"/>
      <c r="Q64" s="159"/>
      <c r="R64" s="159"/>
      <c r="S64" s="159"/>
      <c r="T64" s="159"/>
      <c r="U64" s="159"/>
      <c r="V64" s="159"/>
      <c r="W64" s="159"/>
      <c r="X64" s="159"/>
      <c r="Y64" s="150"/>
      <c r="Z64" s="150"/>
      <c r="AA64" s="150"/>
      <c r="AB64" s="150"/>
      <c r="AC64" s="150"/>
      <c r="AD64" s="150"/>
      <c r="AE64" s="150"/>
      <c r="AF64" s="150"/>
      <c r="AG64" s="150" t="s">
        <v>334</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x14ac:dyDescent="0.25">
      <c r="A65" s="161" t="s">
        <v>218</v>
      </c>
      <c r="B65" s="162" t="s">
        <v>143</v>
      </c>
      <c r="C65" s="176" t="s">
        <v>144</v>
      </c>
      <c r="D65" s="163"/>
      <c r="E65" s="164"/>
      <c r="F65" s="165"/>
      <c r="G65" s="165">
        <f>SUMIF(AG66:AG69,"&lt;&gt;NOR",G66:G69)</f>
        <v>0</v>
      </c>
      <c r="H65" s="165"/>
      <c r="I65" s="165">
        <f>SUM(I66:I69)</f>
        <v>0</v>
      </c>
      <c r="J65" s="165"/>
      <c r="K65" s="165">
        <f>SUM(K66:K69)</f>
        <v>0</v>
      </c>
      <c r="L65" s="165"/>
      <c r="M65" s="166">
        <f>SUM(M66:M69)</f>
        <v>0</v>
      </c>
      <c r="N65" s="160"/>
      <c r="O65" s="160">
        <f>SUM(O66:O69)</f>
        <v>0.01</v>
      </c>
      <c r="P65" s="160"/>
      <c r="Q65" s="160">
        <f>SUM(Q66:Q69)</f>
        <v>19.95</v>
      </c>
      <c r="R65" s="160"/>
      <c r="S65" s="160"/>
      <c r="T65" s="160"/>
      <c r="U65" s="160"/>
      <c r="V65" s="160">
        <f>SUM(V66:V69)</f>
        <v>50.260000000000005</v>
      </c>
      <c r="W65" s="160"/>
      <c r="X65" s="160"/>
      <c r="AG65" t="s">
        <v>219</v>
      </c>
    </row>
    <row r="66" spans="1:60" outlineLevel="1" x14ac:dyDescent="0.25">
      <c r="A66" s="167">
        <v>29</v>
      </c>
      <c r="B66" s="168" t="s">
        <v>1915</v>
      </c>
      <c r="C66" s="177" t="s">
        <v>1916</v>
      </c>
      <c r="D66" s="169" t="s">
        <v>331</v>
      </c>
      <c r="E66" s="170">
        <v>6.6959999999999997</v>
      </c>
      <c r="F66" s="171">
        <f>H66+J66</f>
        <v>0</v>
      </c>
      <c r="G66" s="171">
        <f>ROUND(E66*F66,2)</f>
        <v>0</v>
      </c>
      <c r="H66" s="172"/>
      <c r="I66" s="171">
        <f>ROUND(E66*H66,2)</f>
        <v>0</v>
      </c>
      <c r="J66" s="172"/>
      <c r="K66" s="171">
        <f>ROUND(E66*J66,2)</f>
        <v>0</v>
      </c>
      <c r="L66" s="171">
        <v>15</v>
      </c>
      <c r="M66" s="173">
        <f>G66*(1+L66/100)</f>
        <v>0</v>
      </c>
      <c r="N66" s="159">
        <v>0</v>
      </c>
      <c r="O66" s="159">
        <f>ROUND(E66*N66,2)</f>
        <v>0</v>
      </c>
      <c r="P66" s="159">
        <v>2</v>
      </c>
      <c r="Q66" s="159">
        <f>ROUND(E66*P66,2)</f>
        <v>13.39</v>
      </c>
      <c r="R66" s="159"/>
      <c r="S66" s="159" t="s">
        <v>223</v>
      </c>
      <c r="T66" s="159" t="s">
        <v>224</v>
      </c>
      <c r="U66" s="159">
        <v>6.4359999999999999</v>
      </c>
      <c r="V66" s="159">
        <f>ROUND(E66*U66,2)</f>
        <v>43.1</v>
      </c>
      <c r="W66" s="159"/>
      <c r="X66" s="159" t="s">
        <v>268</v>
      </c>
      <c r="Y66" s="150"/>
      <c r="Z66" s="150"/>
      <c r="AA66" s="150"/>
      <c r="AB66" s="150"/>
      <c r="AC66" s="150"/>
      <c r="AD66" s="150"/>
      <c r="AE66" s="150"/>
      <c r="AF66" s="150"/>
      <c r="AG66" s="150" t="s">
        <v>332</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57"/>
      <c r="B67" s="158"/>
      <c r="C67" s="191" t="s">
        <v>1917</v>
      </c>
      <c r="D67" s="189"/>
      <c r="E67" s="190">
        <v>6.7</v>
      </c>
      <c r="F67" s="159"/>
      <c r="G67" s="159"/>
      <c r="H67" s="159"/>
      <c r="I67" s="159"/>
      <c r="J67" s="159"/>
      <c r="K67" s="159"/>
      <c r="L67" s="159"/>
      <c r="M67" s="159"/>
      <c r="N67" s="159"/>
      <c r="O67" s="159"/>
      <c r="P67" s="159"/>
      <c r="Q67" s="159"/>
      <c r="R67" s="159"/>
      <c r="S67" s="159"/>
      <c r="T67" s="159"/>
      <c r="U67" s="159"/>
      <c r="V67" s="159"/>
      <c r="W67" s="159"/>
      <c r="X67" s="159"/>
      <c r="Y67" s="150"/>
      <c r="Z67" s="150"/>
      <c r="AA67" s="150"/>
      <c r="AB67" s="150"/>
      <c r="AC67" s="150"/>
      <c r="AD67" s="150"/>
      <c r="AE67" s="150"/>
      <c r="AF67" s="150"/>
      <c r="AG67" s="150" t="s">
        <v>334</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0.399999999999999" outlineLevel="1" x14ac:dyDescent="0.25">
      <c r="A68" s="167">
        <v>30</v>
      </c>
      <c r="B68" s="168" t="s">
        <v>1918</v>
      </c>
      <c r="C68" s="177" t="s">
        <v>1919</v>
      </c>
      <c r="D68" s="169" t="s">
        <v>331</v>
      </c>
      <c r="E68" s="170">
        <v>5.58</v>
      </c>
      <c r="F68" s="171">
        <f>H68+J68</f>
        <v>0</v>
      </c>
      <c r="G68" s="171">
        <f>ROUND(E68*F68,2)</f>
        <v>0</v>
      </c>
      <c r="H68" s="172"/>
      <c r="I68" s="171">
        <f>ROUND(E68*H68,2)</f>
        <v>0</v>
      </c>
      <c r="J68" s="172"/>
      <c r="K68" s="171">
        <f>ROUND(E68*J68,2)</f>
        <v>0</v>
      </c>
      <c r="L68" s="171">
        <v>15</v>
      </c>
      <c r="M68" s="173">
        <f>G68*(1+L68/100)</f>
        <v>0</v>
      </c>
      <c r="N68" s="159">
        <v>1.1000000000000001E-3</v>
      </c>
      <c r="O68" s="159">
        <f>ROUND(E68*N68,2)</f>
        <v>0.01</v>
      </c>
      <c r="P68" s="159">
        <v>1.175</v>
      </c>
      <c r="Q68" s="159">
        <f>ROUND(E68*P68,2)</f>
        <v>6.56</v>
      </c>
      <c r="R68" s="159"/>
      <c r="S68" s="159" t="s">
        <v>223</v>
      </c>
      <c r="T68" s="159" t="s">
        <v>224</v>
      </c>
      <c r="U68" s="159">
        <v>1.2829999999999999</v>
      </c>
      <c r="V68" s="159">
        <f>ROUND(E68*U68,2)</f>
        <v>7.16</v>
      </c>
      <c r="W68" s="159"/>
      <c r="X68" s="159" t="s">
        <v>268</v>
      </c>
      <c r="Y68" s="150"/>
      <c r="Z68" s="150"/>
      <c r="AA68" s="150"/>
      <c r="AB68" s="150"/>
      <c r="AC68" s="150"/>
      <c r="AD68" s="150"/>
      <c r="AE68" s="150"/>
      <c r="AF68" s="150"/>
      <c r="AG68" s="150" t="s">
        <v>332</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57"/>
      <c r="B69" s="158"/>
      <c r="C69" s="191" t="s">
        <v>1920</v>
      </c>
      <c r="D69" s="189"/>
      <c r="E69" s="190">
        <v>5.58</v>
      </c>
      <c r="F69" s="159"/>
      <c r="G69" s="159"/>
      <c r="H69" s="159"/>
      <c r="I69" s="159"/>
      <c r="J69" s="159"/>
      <c r="K69" s="159"/>
      <c r="L69" s="159"/>
      <c r="M69" s="159"/>
      <c r="N69" s="159"/>
      <c r="O69" s="159"/>
      <c r="P69" s="159"/>
      <c r="Q69" s="159"/>
      <c r="R69" s="159"/>
      <c r="S69" s="159"/>
      <c r="T69" s="159"/>
      <c r="U69" s="159"/>
      <c r="V69" s="159"/>
      <c r="W69" s="159"/>
      <c r="X69" s="159"/>
      <c r="Y69" s="150"/>
      <c r="Z69" s="150"/>
      <c r="AA69" s="150"/>
      <c r="AB69" s="150"/>
      <c r="AC69" s="150"/>
      <c r="AD69" s="150"/>
      <c r="AE69" s="150"/>
      <c r="AF69" s="150"/>
      <c r="AG69" s="150" t="s">
        <v>334</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x14ac:dyDescent="0.25">
      <c r="A70" s="161" t="s">
        <v>218</v>
      </c>
      <c r="B70" s="162" t="s">
        <v>145</v>
      </c>
      <c r="C70" s="176" t="s">
        <v>146</v>
      </c>
      <c r="D70" s="163"/>
      <c r="E70" s="164"/>
      <c r="F70" s="165"/>
      <c r="G70" s="165">
        <f>SUMIF(AG71:AG71,"&lt;&gt;NOR",G71:G71)</f>
        <v>0</v>
      </c>
      <c r="H70" s="165"/>
      <c r="I70" s="165">
        <f>SUM(I71:I71)</f>
        <v>0</v>
      </c>
      <c r="J70" s="165"/>
      <c r="K70" s="165">
        <f>SUM(K71:K71)</f>
        <v>0</v>
      </c>
      <c r="L70" s="165"/>
      <c r="M70" s="166">
        <f>SUM(M71:M71)</f>
        <v>0</v>
      </c>
      <c r="N70" s="160"/>
      <c r="O70" s="160">
        <f>SUM(O71:O71)</f>
        <v>0</v>
      </c>
      <c r="P70" s="160"/>
      <c r="Q70" s="160">
        <f>SUM(Q71:Q71)</f>
        <v>0</v>
      </c>
      <c r="R70" s="160"/>
      <c r="S70" s="160"/>
      <c r="T70" s="160"/>
      <c r="U70" s="160"/>
      <c r="V70" s="160">
        <f>SUM(V71:V71)</f>
        <v>77.89</v>
      </c>
      <c r="W70" s="160"/>
      <c r="X70" s="160"/>
      <c r="AG70" t="s">
        <v>219</v>
      </c>
    </row>
    <row r="71" spans="1:60" outlineLevel="1" x14ac:dyDescent="0.25">
      <c r="A71" s="181">
        <v>31</v>
      </c>
      <c r="B71" s="182" t="s">
        <v>1921</v>
      </c>
      <c r="C71" s="188" t="s">
        <v>1922</v>
      </c>
      <c r="D71" s="183" t="s">
        <v>342</v>
      </c>
      <c r="E71" s="184">
        <v>199.70568</v>
      </c>
      <c r="F71" s="185">
        <f>H71+J71</f>
        <v>0</v>
      </c>
      <c r="G71" s="185">
        <f>ROUND(E71*F71,2)</f>
        <v>0</v>
      </c>
      <c r="H71" s="186"/>
      <c r="I71" s="185">
        <f>ROUND(E71*H71,2)</f>
        <v>0</v>
      </c>
      <c r="J71" s="186"/>
      <c r="K71" s="185">
        <f>ROUND(E71*J71,2)</f>
        <v>0</v>
      </c>
      <c r="L71" s="185">
        <v>15</v>
      </c>
      <c r="M71" s="187">
        <f>G71*(1+L71/100)</f>
        <v>0</v>
      </c>
      <c r="N71" s="159">
        <v>0</v>
      </c>
      <c r="O71" s="159">
        <f>ROUND(E71*N71,2)</f>
        <v>0</v>
      </c>
      <c r="P71" s="159">
        <v>0</v>
      </c>
      <c r="Q71" s="159">
        <f>ROUND(E71*P71,2)</f>
        <v>0</v>
      </c>
      <c r="R71" s="159"/>
      <c r="S71" s="159" t="s">
        <v>223</v>
      </c>
      <c r="T71" s="159" t="s">
        <v>224</v>
      </c>
      <c r="U71" s="159">
        <v>0.39</v>
      </c>
      <c r="V71" s="159">
        <f>ROUND(E71*U71,2)</f>
        <v>77.89</v>
      </c>
      <c r="W71" s="159"/>
      <c r="X71" s="159" t="s">
        <v>268</v>
      </c>
      <c r="Y71" s="150"/>
      <c r="Z71" s="150"/>
      <c r="AA71" s="150"/>
      <c r="AB71" s="150"/>
      <c r="AC71" s="150"/>
      <c r="AD71" s="150"/>
      <c r="AE71" s="150"/>
      <c r="AF71" s="150"/>
      <c r="AG71" s="150" t="s">
        <v>269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x14ac:dyDescent="0.25">
      <c r="A72" s="161" t="s">
        <v>218</v>
      </c>
      <c r="B72" s="162" t="s">
        <v>173</v>
      </c>
      <c r="C72" s="176" t="s">
        <v>174</v>
      </c>
      <c r="D72" s="163"/>
      <c r="E72" s="164"/>
      <c r="F72" s="165"/>
      <c r="G72" s="165">
        <f>SUMIF(AG73:AG74,"&lt;&gt;NOR",G73:G74)</f>
        <v>0</v>
      </c>
      <c r="H72" s="165"/>
      <c r="I72" s="165">
        <f>SUM(I73:I74)</f>
        <v>0</v>
      </c>
      <c r="J72" s="165"/>
      <c r="K72" s="165">
        <f>SUM(K73:K74)</f>
        <v>0</v>
      </c>
      <c r="L72" s="165"/>
      <c r="M72" s="166">
        <f>SUM(M73:M74)</f>
        <v>0</v>
      </c>
      <c r="N72" s="160"/>
      <c r="O72" s="160">
        <f>SUM(O73:O74)</f>
        <v>0</v>
      </c>
      <c r="P72" s="160"/>
      <c r="Q72" s="160">
        <f>SUM(Q73:Q74)</f>
        <v>0</v>
      </c>
      <c r="R72" s="160"/>
      <c r="S72" s="160"/>
      <c r="T72" s="160"/>
      <c r="U72" s="160"/>
      <c r="V72" s="160">
        <f>SUM(V73:V74)</f>
        <v>0</v>
      </c>
      <c r="W72" s="160"/>
      <c r="X72" s="160"/>
      <c r="AG72" t="s">
        <v>219</v>
      </c>
    </row>
    <row r="73" spans="1:60" ht="30.6" outlineLevel="1" x14ac:dyDescent="0.25">
      <c r="A73" s="181">
        <v>33</v>
      </c>
      <c r="B73" s="182" t="s">
        <v>1923</v>
      </c>
      <c r="C73" s="188" t="s">
        <v>1924</v>
      </c>
      <c r="D73" s="183" t="s">
        <v>315</v>
      </c>
      <c r="E73" s="184">
        <v>1</v>
      </c>
      <c r="F73" s="185">
        <f>H73+J73</f>
        <v>0</v>
      </c>
      <c r="G73" s="185">
        <f>ROUND(E73*F73,2)</f>
        <v>0</v>
      </c>
      <c r="H73" s="186"/>
      <c r="I73" s="185">
        <f>ROUND(E73*H73,2)</f>
        <v>0</v>
      </c>
      <c r="J73" s="186"/>
      <c r="K73" s="185">
        <f>ROUND(E73*J73,2)</f>
        <v>0</v>
      </c>
      <c r="L73" s="185">
        <v>15</v>
      </c>
      <c r="M73" s="187">
        <f>G73*(1+L73/100)</f>
        <v>0</v>
      </c>
      <c r="N73" s="159">
        <v>0</v>
      </c>
      <c r="O73" s="159">
        <f>ROUND(E73*N73,2)</f>
        <v>0</v>
      </c>
      <c r="P73" s="159">
        <v>0</v>
      </c>
      <c r="Q73" s="159">
        <f>ROUND(E73*P73,2)</f>
        <v>0</v>
      </c>
      <c r="R73" s="159"/>
      <c r="S73" s="159" t="s">
        <v>267</v>
      </c>
      <c r="T73" s="159" t="s">
        <v>224</v>
      </c>
      <c r="U73" s="159">
        <v>0</v>
      </c>
      <c r="V73" s="159">
        <f>ROUND(E73*U73,2)</f>
        <v>0</v>
      </c>
      <c r="W73" s="159"/>
      <c r="X73" s="159" t="s">
        <v>268</v>
      </c>
      <c r="Y73" s="150"/>
      <c r="Z73" s="150"/>
      <c r="AA73" s="150"/>
      <c r="AB73" s="150"/>
      <c r="AC73" s="150"/>
      <c r="AD73" s="150"/>
      <c r="AE73" s="150"/>
      <c r="AF73" s="150"/>
      <c r="AG73" s="150" t="s">
        <v>332</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ht="20.399999999999999" outlineLevel="1" x14ac:dyDescent="0.25">
      <c r="A74" s="167">
        <v>34</v>
      </c>
      <c r="B74" s="168" t="s">
        <v>1925</v>
      </c>
      <c r="C74" s="177" t="s">
        <v>1926</v>
      </c>
      <c r="D74" s="169" t="s">
        <v>1052</v>
      </c>
      <c r="E74" s="170">
        <v>1</v>
      </c>
      <c r="F74" s="171">
        <f>H74+J74</f>
        <v>0</v>
      </c>
      <c r="G74" s="171">
        <f>ROUND(E74*F74,2)</f>
        <v>0</v>
      </c>
      <c r="H74" s="172"/>
      <c r="I74" s="171">
        <f>ROUND(E74*H74,2)</f>
        <v>0</v>
      </c>
      <c r="J74" s="172"/>
      <c r="K74" s="171">
        <f>ROUND(E74*J74,2)</f>
        <v>0</v>
      </c>
      <c r="L74" s="171">
        <v>15</v>
      </c>
      <c r="M74" s="173">
        <f>G74*(1+L74/100)</f>
        <v>0</v>
      </c>
      <c r="N74" s="159">
        <v>0</v>
      </c>
      <c r="O74" s="159">
        <f>ROUND(E74*N74,2)</f>
        <v>0</v>
      </c>
      <c r="P74" s="159">
        <v>0</v>
      </c>
      <c r="Q74" s="159">
        <f>ROUND(E74*P74,2)</f>
        <v>0</v>
      </c>
      <c r="R74" s="159"/>
      <c r="S74" s="159" t="s">
        <v>267</v>
      </c>
      <c r="T74" s="159" t="s">
        <v>224</v>
      </c>
      <c r="U74" s="159">
        <v>0</v>
      </c>
      <c r="V74" s="159">
        <f>ROUND(E74*U74,2)</f>
        <v>0</v>
      </c>
      <c r="W74" s="159"/>
      <c r="X74" s="159" t="s">
        <v>268</v>
      </c>
      <c r="Y74" s="150"/>
      <c r="Z74" s="150"/>
      <c r="AA74" s="150"/>
      <c r="AB74" s="150"/>
      <c r="AC74" s="150"/>
      <c r="AD74" s="150"/>
      <c r="AE74" s="150"/>
      <c r="AF74" s="150"/>
      <c r="AG74" s="150" t="s">
        <v>332</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x14ac:dyDescent="0.25">
      <c r="A75" s="3"/>
      <c r="B75" s="4"/>
      <c r="C75" s="178"/>
      <c r="D75" s="6"/>
      <c r="E75" s="3"/>
      <c r="F75" s="3"/>
      <c r="G75" s="3"/>
      <c r="H75" s="3"/>
      <c r="I75" s="3"/>
      <c r="J75" s="3"/>
      <c r="K75" s="3"/>
      <c r="L75" s="3"/>
      <c r="M75" s="3"/>
      <c r="N75" s="3"/>
      <c r="O75" s="3"/>
      <c r="P75" s="3"/>
      <c r="Q75" s="3"/>
      <c r="R75" s="3"/>
      <c r="S75" s="3"/>
      <c r="T75" s="3"/>
      <c r="U75" s="3"/>
      <c r="V75" s="3"/>
      <c r="W75" s="3"/>
      <c r="X75" s="3"/>
      <c r="AE75">
        <v>15</v>
      </c>
      <c r="AF75">
        <v>21</v>
      </c>
      <c r="AG75" t="s">
        <v>205</v>
      </c>
    </row>
    <row r="76" spans="1:60" x14ac:dyDescent="0.25">
      <c r="A76" s="153"/>
      <c r="B76" s="154" t="s">
        <v>31</v>
      </c>
      <c r="C76" s="179"/>
      <c r="D76" s="155"/>
      <c r="E76" s="156"/>
      <c r="F76" s="156"/>
      <c r="G76" s="175">
        <f>G8+G39+G51+G56+G65+G70+G72</f>
        <v>0</v>
      </c>
      <c r="H76" s="3"/>
      <c r="I76" s="3"/>
      <c r="J76" s="3"/>
      <c r="K76" s="3"/>
      <c r="L76" s="3"/>
      <c r="M76" s="3"/>
      <c r="N76" s="3"/>
      <c r="O76" s="3"/>
      <c r="P76" s="3"/>
      <c r="Q76" s="3"/>
      <c r="R76" s="3"/>
      <c r="S76" s="3"/>
      <c r="T76" s="3"/>
      <c r="U76" s="3"/>
      <c r="V76" s="3"/>
      <c r="W76" s="3"/>
      <c r="X76" s="3"/>
      <c r="AE76" s="194">
        <f>SUMIF(L7:L74,AE75,G7:G74)</f>
        <v>0</v>
      </c>
      <c r="AF76">
        <f>SUMIF(L7:L74,AF75,G7:G74)</f>
        <v>0</v>
      </c>
      <c r="AG76" t="s">
        <v>260</v>
      </c>
    </row>
    <row r="77" spans="1:60" x14ac:dyDescent="0.25">
      <c r="A77" s="3"/>
      <c r="B77" s="4"/>
      <c r="C77" s="178"/>
      <c r="D77" s="6"/>
      <c r="E77" s="3"/>
      <c r="F77" s="3"/>
      <c r="G77" s="3"/>
      <c r="H77" s="3"/>
      <c r="I77" s="3"/>
      <c r="J77" s="3"/>
      <c r="K77" s="3"/>
      <c r="L77" s="3"/>
      <c r="M77" s="3"/>
      <c r="N77" s="3"/>
      <c r="O77" s="3"/>
      <c r="P77" s="3"/>
      <c r="Q77" s="3"/>
      <c r="R77" s="3"/>
      <c r="S77" s="3"/>
      <c r="T77" s="3"/>
      <c r="U77" s="3"/>
      <c r="V77" s="3"/>
      <c r="W77" s="3"/>
      <c r="X77" s="3"/>
    </row>
    <row r="78" spans="1:60" x14ac:dyDescent="0.25">
      <c r="A78" s="3"/>
      <c r="B78" s="4"/>
      <c r="C78" s="178"/>
      <c r="D78" s="6"/>
      <c r="E78" s="3"/>
      <c r="F78" s="3"/>
      <c r="G78" s="3"/>
      <c r="H78" s="3"/>
      <c r="I78" s="3"/>
      <c r="J78" s="3"/>
      <c r="K78" s="3"/>
      <c r="L78" s="3"/>
      <c r="M78" s="3"/>
      <c r="N78" s="3"/>
      <c r="O78" s="3"/>
      <c r="P78" s="3"/>
      <c r="Q78" s="3"/>
      <c r="R78" s="3"/>
      <c r="S78" s="3"/>
      <c r="T78" s="3"/>
      <c r="U78" s="3"/>
      <c r="V78" s="3"/>
      <c r="W78" s="3"/>
      <c r="X78" s="3"/>
    </row>
    <row r="79" spans="1:60" x14ac:dyDescent="0.25">
      <c r="A79" s="285" t="s">
        <v>261</v>
      </c>
      <c r="B79" s="285"/>
      <c r="C79" s="286"/>
      <c r="D79" s="6"/>
      <c r="E79" s="3"/>
      <c r="F79" s="3"/>
      <c r="G79" s="3"/>
      <c r="H79" s="3"/>
      <c r="I79" s="3"/>
      <c r="J79" s="3"/>
      <c r="K79" s="3"/>
      <c r="L79" s="3"/>
      <c r="M79" s="3"/>
      <c r="N79" s="3"/>
      <c r="O79" s="3"/>
      <c r="P79" s="3"/>
      <c r="Q79" s="3"/>
      <c r="R79" s="3"/>
      <c r="S79" s="3"/>
      <c r="T79" s="3"/>
      <c r="U79" s="3"/>
      <c r="V79" s="3"/>
      <c r="W79" s="3"/>
      <c r="X79" s="3"/>
    </row>
    <row r="80" spans="1:60" x14ac:dyDescent="0.25">
      <c r="A80" s="289"/>
      <c r="B80" s="290"/>
      <c r="C80" s="291"/>
      <c r="D80" s="290"/>
      <c r="E80" s="290"/>
      <c r="F80" s="290"/>
      <c r="G80" s="292"/>
      <c r="H80" s="3"/>
      <c r="I80" s="3"/>
      <c r="J80" s="3"/>
      <c r="K80" s="3"/>
      <c r="L80" s="3"/>
      <c r="M80" s="3"/>
      <c r="N80" s="3"/>
      <c r="O80" s="3"/>
      <c r="P80" s="3"/>
      <c r="Q80" s="3"/>
      <c r="R80" s="3"/>
      <c r="S80" s="3"/>
      <c r="T80" s="3"/>
      <c r="U80" s="3"/>
      <c r="V80" s="3"/>
      <c r="W80" s="3"/>
      <c r="X80" s="3"/>
      <c r="AG80" t="s">
        <v>262</v>
      </c>
    </row>
    <row r="81" spans="1:33" x14ac:dyDescent="0.25">
      <c r="A81" s="293"/>
      <c r="B81" s="294"/>
      <c r="C81" s="295"/>
      <c r="D81" s="294"/>
      <c r="E81" s="294"/>
      <c r="F81" s="294"/>
      <c r="G81" s="296"/>
      <c r="H81" s="3"/>
      <c r="I81" s="3"/>
      <c r="J81" s="3"/>
      <c r="K81" s="3"/>
      <c r="L81" s="3"/>
      <c r="M81" s="3"/>
      <c r="N81" s="3"/>
      <c r="O81" s="3"/>
      <c r="P81" s="3"/>
      <c r="Q81" s="3"/>
      <c r="R81" s="3"/>
      <c r="S81" s="3"/>
      <c r="T81" s="3"/>
      <c r="U81" s="3"/>
      <c r="V81" s="3"/>
      <c r="W81" s="3"/>
      <c r="X81" s="3"/>
    </row>
    <row r="82" spans="1:33" x14ac:dyDescent="0.25">
      <c r="A82" s="293"/>
      <c r="B82" s="294"/>
      <c r="C82" s="295"/>
      <c r="D82" s="294"/>
      <c r="E82" s="294"/>
      <c r="F82" s="294"/>
      <c r="G82" s="296"/>
      <c r="H82" s="3"/>
      <c r="I82" s="3"/>
      <c r="J82" s="3"/>
      <c r="K82" s="3"/>
      <c r="L82" s="3"/>
      <c r="M82" s="3"/>
      <c r="N82" s="3"/>
      <c r="O82" s="3"/>
      <c r="P82" s="3"/>
      <c r="Q82" s="3"/>
      <c r="R82" s="3"/>
      <c r="S82" s="3"/>
      <c r="T82" s="3"/>
      <c r="U82" s="3"/>
      <c r="V82" s="3"/>
      <c r="W82" s="3"/>
      <c r="X82" s="3"/>
    </row>
    <row r="83" spans="1:33" x14ac:dyDescent="0.25">
      <c r="A83" s="293"/>
      <c r="B83" s="294"/>
      <c r="C83" s="295"/>
      <c r="D83" s="294"/>
      <c r="E83" s="294"/>
      <c r="F83" s="294"/>
      <c r="G83" s="296"/>
      <c r="H83" s="3"/>
      <c r="I83" s="3"/>
      <c r="J83" s="3"/>
      <c r="K83" s="3"/>
      <c r="L83" s="3"/>
      <c r="M83" s="3"/>
      <c r="N83" s="3"/>
      <c r="O83" s="3"/>
      <c r="P83" s="3"/>
      <c r="Q83" s="3"/>
      <c r="R83" s="3"/>
      <c r="S83" s="3"/>
      <c r="T83" s="3"/>
      <c r="U83" s="3"/>
      <c r="V83" s="3"/>
      <c r="W83" s="3"/>
      <c r="X83" s="3"/>
    </row>
    <row r="84" spans="1:33" x14ac:dyDescent="0.25">
      <c r="A84" s="297"/>
      <c r="B84" s="298"/>
      <c r="C84" s="299"/>
      <c r="D84" s="298"/>
      <c r="E84" s="298"/>
      <c r="F84" s="298"/>
      <c r="G84" s="300"/>
      <c r="H84" s="3"/>
      <c r="I84" s="3"/>
      <c r="J84" s="3"/>
      <c r="K84" s="3"/>
      <c r="L84" s="3"/>
      <c r="M84" s="3"/>
      <c r="N84" s="3"/>
      <c r="O84" s="3"/>
      <c r="P84" s="3"/>
      <c r="Q84" s="3"/>
      <c r="R84" s="3"/>
      <c r="S84" s="3"/>
      <c r="T84" s="3"/>
      <c r="U84" s="3"/>
      <c r="V84" s="3"/>
      <c r="W84" s="3"/>
      <c r="X84" s="3"/>
    </row>
    <row r="85" spans="1:33" x14ac:dyDescent="0.25">
      <c r="A85" s="3"/>
      <c r="B85" s="4"/>
      <c r="C85" s="178"/>
      <c r="D85" s="6"/>
      <c r="E85" s="3"/>
      <c r="F85" s="3"/>
      <c r="G85" s="3"/>
      <c r="H85" s="3"/>
      <c r="I85" s="3"/>
      <c r="J85" s="3"/>
      <c r="K85" s="3"/>
      <c r="L85" s="3"/>
      <c r="M85" s="3"/>
      <c r="N85" s="3"/>
      <c r="O85" s="3"/>
      <c r="P85" s="3"/>
      <c r="Q85" s="3"/>
      <c r="R85" s="3"/>
      <c r="S85" s="3"/>
      <c r="T85" s="3"/>
      <c r="U85" s="3"/>
      <c r="V85" s="3"/>
      <c r="W85" s="3"/>
      <c r="X85" s="3"/>
    </row>
    <row r="86" spans="1:33" x14ac:dyDescent="0.25">
      <c r="C86" s="180"/>
      <c r="D86" s="10"/>
      <c r="AG86" t="s">
        <v>263</v>
      </c>
    </row>
    <row r="87" spans="1:33" x14ac:dyDescent="0.25">
      <c r="D87" s="10"/>
    </row>
    <row r="88" spans="1:33" x14ac:dyDescent="0.25">
      <c r="D88" s="10"/>
    </row>
    <row r="89" spans="1:33" x14ac:dyDescent="0.25">
      <c r="D89" s="10"/>
    </row>
    <row r="90" spans="1:33" x14ac:dyDescent="0.25">
      <c r="D90" s="10"/>
    </row>
    <row r="91" spans="1:33" x14ac:dyDescent="0.25">
      <c r="D91" s="10"/>
    </row>
    <row r="92" spans="1:33" x14ac:dyDescent="0.25">
      <c r="D92" s="10"/>
    </row>
    <row r="93" spans="1:33" x14ac:dyDescent="0.25">
      <c r="D93" s="10"/>
    </row>
    <row r="94" spans="1:33" x14ac:dyDescent="0.25">
      <c r="D94" s="10"/>
    </row>
    <row r="95" spans="1:33" x14ac:dyDescent="0.25">
      <c r="D95" s="10"/>
    </row>
    <row r="96" spans="1:33"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sheetData>
  <mergeCells count="9">
    <mergeCell ref="A80:G84"/>
    <mergeCell ref="C19:G19"/>
    <mergeCell ref="C31:G31"/>
    <mergeCell ref="C45:G45"/>
    <mergeCell ref="A1:G1"/>
    <mergeCell ref="C2:G2"/>
    <mergeCell ref="C3:G3"/>
    <mergeCell ref="C4:G4"/>
    <mergeCell ref="A79:C79"/>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H6" sqref="H6:J6"/>
    </sheetView>
  </sheetViews>
  <sheetFormatPr defaultRowHeight="13.2" outlineLevelRow="1" x14ac:dyDescent="0.25"/>
  <cols>
    <col min="1" max="1" width="3.44140625" customWidth="1"/>
    <col min="2" max="2" width="12.5546875" style="124" customWidth="1"/>
    <col min="3" max="3" width="38.33203125" style="124" customWidth="1"/>
    <col min="4" max="4" width="4.88671875" customWidth="1"/>
    <col min="5" max="5" width="10.5546875" customWidth="1"/>
    <col min="6" max="6" width="9.88671875" customWidth="1"/>
    <col min="7" max="7" width="12.6640625" customWidth="1"/>
    <col min="14" max="24" width="0" hidden="1" customWidth="1"/>
    <col min="29" max="29" width="0" hidden="1" customWidth="1"/>
    <col min="31" max="41" width="8.88671875" customWidth="1"/>
  </cols>
  <sheetData>
    <row r="1" spans="1:60" ht="15.75" customHeight="1" x14ac:dyDescent="0.3">
      <c r="A1" s="278" t="s">
        <v>7</v>
      </c>
      <c r="B1" s="278"/>
      <c r="C1" s="278"/>
      <c r="D1" s="278"/>
      <c r="E1" s="278"/>
      <c r="F1" s="278"/>
      <c r="G1" s="278"/>
      <c r="AG1" t="s">
        <v>193</v>
      </c>
    </row>
    <row r="2" spans="1:60" ht="24.9" customHeight="1" x14ac:dyDescent="0.25">
      <c r="A2" s="142" t="s">
        <v>8</v>
      </c>
      <c r="B2" s="49" t="s">
        <v>42</v>
      </c>
      <c r="C2" s="279" t="s">
        <v>43</v>
      </c>
      <c r="D2" s="280"/>
      <c r="E2" s="280"/>
      <c r="F2" s="280"/>
      <c r="G2" s="281"/>
      <c r="AG2" t="s">
        <v>194</v>
      </c>
    </row>
    <row r="3" spans="1:60" ht="24.9" customHeight="1" x14ac:dyDescent="0.25">
      <c r="A3" s="142" t="s">
        <v>9</v>
      </c>
      <c r="B3" s="49" t="s">
        <v>70</v>
      </c>
      <c r="C3" s="279" t="s">
        <v>71</v>
      </c>
      <c r="D3" s="280"/>
      <c r="E3" s="280"/>
      <c r="F3" s="280"/>
      <c r="G3" s="281"/>
      <c r="AC3" s="124" t="s">
        <v>194</v>
      </c>
      <c r="AG3" t="s">
        <v>195</v>
      </c>
    </row>
    <row r="4" spans="1:60" ht="24.9" customHeight="1" x14ac:dyDescent="0.25">
      <c r="A4" s="143" t="s">
        <v>10</v>
      </c>
      <c r="B4" s="144" t="s">
        <v>74</v>
      </c>
      <c r="C4" s="282" t="s">
        <v>75</v>
      </c>
      <c r="D4" s="283"/>
      <c r="E4" s="283"/>
      <c r="F4" s="283"/>
      <c r="G4" s="284"/>
      <c r="AG4" t="s">
        <v>196</v>
      </c>
    </row>
    <row r="5" spans="1:60" x14ac:dyDescent="0.25">
      <c r="D5" s="10"/>
    </row>
    <row r="6" spans="1:60" ht="39.6" x14ac:dyDescent="0.25">
      <c r="A6" s="146" t="s">
        <v>197</v>
      </c>
      <c r="B6" s="148" t="s">
        <v>198</v>
      </c>
      <c r="C6" s="148" t="s">
        <v>199</v>
      </c>
      <c r="D6" s="147" t="s">
        <v>200</v>
      </c>
      <c r="E6" s="146" t="s">
        <v>201</v>
      </c>
      <c r="F6" s="145" t="s">
        <v>202</v>
      </c>
      <c r="G6" s="146" t="s">
        <v>31</v>
      </c>
      <c r="H6" s="149" t="s">
        <v>32</v>
      </c>
      <c r="I6" s="149" t="s">
        <v>203</v>
      </c>
      <c r="J6" s="149" t="s">
        <v>33</v>
      </c>
      <c r="K6" s="149" t="s">
        <v>204</v>
      </c>
      <c r="L6" s="149" t="s">
        <v>205</v>
      </c>
      <c r="M6" s="149" t="s">
        <v>206</v>
      </c>
      <c r="N6" s="149" t="s">
        <v>207</v>
      </c>
      <c r="O6" s="149" t="s">
        <v>208</v>
      </c>
      <c r="P6" s="149" t="s">
        <v>209</v>
      </c>
      <c r="Q6" s="149" t="s">
        <v>210</v>
      </c>
      <c r="R6" s="149" t="s">
        <v>211</v>
      </c>
      <c r="S6" s="149" t="s">
        <v>212</v>
      </c>
      <c r="T6" s="149" t="s">
        <v>213</v>
      </c>
      <c r="U6" s="149" t="s">
        <v>214</v>
      </c>
      <c r="V6" s="149" t="s">
        <v>215</v>
      </c>
      <c r="W6" s="149" t="s">
        <v>216</v>
      </c>
      <c r="X6" s="149" t="s">
        <v>217</v>
      </c>
    </row>
    <row r="7" spans="1:60" hidden="1" x14ac:dyDescent="0.25">
      <c r="A7" s="3"/>
      <c r="B7" s="4"/>
      <c r="C7" s="4"/>
      <c r="D7" s="6"/>
      <c r="E7" s="151"/>
      <c r="F7" s="152"/>
      <c r="G7" s="152"/>
      <c r="H7" s="152"/>
      <c r="I7" s="152"/>
      <c r="J7" s="152"/>
      <c r="K7" s="152"/>
      <c r="L7" s="152"/>
      <c r="M7" s="152"/>
      <c r="N7" s="152"/>
      <c r="O7" s="152"/>
      <c r="P7" s="152"/>
      <c r="Q7" s="152"/>
      <c r="R7" s="152"/>
      <c r="S7" s="152"/>
      <c r="T7" s="152"/>
      <c r="U7" s="152"/>
      <c r="V7" s="152"/>
      <c r="W7" s="152"/>
      <c r="X7" s="152"/>
    </row>
    <row r="8" spans="1:60" x14ac:dyDescent="0.25">
      <c r="A8" s="161" t="s">
        <v>218</v>
      </c>
      <c r="B8" s="162" t="s">
        <v>99</v>
      </c>
      <c r="C8" s="176" t="s">
        <v>100</v>
      </c>
      <c r="D8" s="163"/>
      <c r="E8" s="164"/>
      <c r="F8" s="165"/>
      <c r="G8" s="165">
        <f>SUMIF(AG9:AG16,"&lt;&gt;NOR",G9:G16)</f>
        <v>0</v>
      </c>
      <c r="H8" s="165"/>
      <c r="I8" s="165">
        <f>SUM(I9:I16)</f>
        <v>0</v>
      </c>
      <c r="J8" s="165"/>
      <c r="K8" s="165">
        <f>SUM(K9:K16)</f>
        <v>0</v>
      </c>
      <c r="L8" s="165"/>
      <c r="M8" s="166">
        <f>SUM(M9:M16)</f>
        <v>0</v>
      </c>
      <c r="N8" s="160"/>
      <c r="O8" s="160">
        <f>SUM(O9:O16)</f>
        <v>74.39</v>
      </c>
      <c r="P8" s="160"/>
      <c r="Q8" s="160">
        <f>SUM(Q9:Q16)</f>
        <v>0</v>
      </c>
      <c r="R8" s="160"/>
      <c r="S8" s="160"/>
      <c r="T8" s="160"/>
      <c r="U8" s="160"/>
      <c r="V8" s="160">
        <f>SUM(V9:V16)</f>
        <v>143.80000000000001</v>
      </c>
      <c r="W8" s="160"/>
      <c r="X8" s="160"/>
      <c r="AG8" t="s">
        <v>219</v>
      </c>
    </row>
    <row r="9" spans="1:60" outlineLevel="1" x14ac:dyDescent="0.25">
      <c r="A9" s="181">
        <v>1</v>
      </c>
      <c r="B9" s="182" t="s">
        <v>1864</v>
      </c>
      <c r="C9" s="188" t="s">
        <v>1865</v>
      </c>
      <c r="D9" s="183" t="s">
        <v>318</v>
      </c>
      <c r="E9" s="184">
        <v>87.6</v>
      </c>
      <c r="F9" s="185">
        <f>H9+J9</f>
        <v>0</v>
      </c>
      <c r="G9" s="185">
        <f>ROUND(E9*F9,2)</f>
        <v>0</v>
      </c>
      <c r="H9" s="186"/>
      <c r="I9" s="185">
        <f>ROUND(E9*H9,2)</f>
        <v>0</v>
      </c>
      <c r="J9" s="186"/>
      <c r="K9" s="185">
        <f>ROUND(E9*J9,2)</f>
        <v>0</v>
      </c>
      <c r="L9" s="185">
        <v>15</v>
      </c>
      <c r="M9" s="187">
        <f>G9*(1+L9/100)</f>
        <v>0</v>
      </c>
      <c r="N9" s="159">
        <v>0</v>
      </c>
      <c r="O9" s="159">
        <f>ROUND(E9*N9,2)</f>
        <v>0</v>
      </c>
      <c r="P9" s="159">
        <v>0</v>
      </c>
      <c r="Q9" s="159">
        <f>ROUND(E9*P9,2)</f>
        <v>0</v>
      </c>
      <c r="R9" s="159"/>
      <c r="S9" s="159" t="s">
        <v>223</v>
      </c>
      <c r="T9" s="159" t="s">
        <v>224</v>
      </c>
      <c r="U9" s="159">
        <v>1.7999999999999999E-2</v>
      </c>
      <c r="V9" s="159">
        <f>ROUND(E9*U9,2)</f>
        <v>1.58</v>
      </c>
      <c r="W9" s="159"/>
      <c r="X9" s="159" t="s">
        <v>268</v>
      </c>
      <c r="Y9" s="150"/>
      <c r="Z9" s="150"/>
      <c r="AA9" s="150"/>
      <c r="AB9" s="150"/>
      <c r="AC9" s="150"/>
      <c r="AD9" s="150"/>
      <c r="AE9" s="150"/>
      <c r="AF9" s="150"/>
      <c r="AG9" s="150" t="s">
        <v>332</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67">
        <v>2</v>
      </c>
      <c r="B10" s="168" t="s">
        <v>1871</v>
      </c>
      <c r="C10" s="177" t="s">
        <v>1872</v>
      </c>
      <c r="D10" s="169" t="s">
        <v>331</v>
      </c>
      <c r="E10" s="170">
        <v>35.04</v>
      </c>
      <c r="F10" s="171">
        <f>H10+J10</f>
        <v>0</v>
      </c>
      <c r="G10" s="171">
        <f>ROUND(E10*F10,2)</f>
        <v>0</v>
      </c>
      <c r="H10" s="172"/>
      <c r="I10" s="171">
        <f>ROUND(E10*H10,2)</f>
        <v>0</v>
      </c>
      <c r="J10" s="172"/>
      <c r="K10" s="171">
        <f>ROUND(E10*J10,2)</f>
        <v>0</v>
      </c>
      <c r="L10" s="171">
        <v>15</v>
      </c>
      <c r="M10" s="173">
        <f>G10*(1+L10/100)</f>
        <v>0</v>
      </c>
      <c r="N10" s="159">
        <v>2.1230000000000002</v>
      </c>
      <c r="O10" s="159">
        <f>ROUND(E10*N10,2)</f>
        <v>74.39</v>
      </c>
      <c r="P10" s="159">
        <v>0</v>
      </c>
      <c r="Q10" s="159">
        <f>ROUND(E10*P10,2)</f>
        <v>0</v>
      </c>
      <c r="R10" s="159"/>
      <c r="S10" s="159" t="s">
        <v>223</v>
      </c>
      <c r="T10" s="159" t="s">
        <v>224</v>
      </c>
      <c r="U10" s="159">
        <v>1.8360000000000001</v>
      </c>
      <c r="V10" s="159">
        <f>ROUND(E10*U10,2)</f>
        <v>64.33</v>
      </c>
      <c r="W10" s="159"/>
      <c r="X10" s="159" t="s">
        <v>268</v>
      </c>
      <c r="Y10" s="150"/>
      <c r="Z10" s="150"/>
      <c r="AA10" s="150"/>
      <c r="AB10" s="150"/>
      <c r="AC10" s="150"/>
      <c r="AD10" s="150"/>
      <c r="AE10" s="150"/>
      <c r="AF10" s="150"/>
      <c r="AG10" s="150" t="s">
        <v>332</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57"/>
      <c r="B11" s="158"/>
      <c r="C11" s="191" t="s">
        <v>1927</v>
      </c>
      <c r="D11" s="189"/>
      <c r="E11" s="190">
        <v>35.04</v>
      </c>
      <c r="F11" s="159"/>
      <c r="G11" s="159"/>
      <c r="H11" s="159"/>
      <c r="I11" s="159"/>
      <c r="J11" s="159"/>
      <c r="K11" s="159"/>
      <c r="L11" s="159"/>
      <c r="M11" s="159"/>
      <c r="N11" s="159"/>
      <c r="O11" s="159"/>
      <c r="P11" s="159"/>
      <c r="Q11" s="159"/>
      <c r="R11" s="159"/>
      <c r="S11" s="159"/>
      <c r="T11" s="159"/>
      <c r="U11" s="159"/>
      <c r="V11" s="159"/>
      <c r="W11" s="159"/>
      <c r="X11" s="159"/>
      <c r="Y11" s="150"/>
      <c r="Z11" s="150"/>
      <c r="AA11" s="150"/>
      <c r="AB11" s="150"/>
      <c r="AC11" s="150"/>
      <c r="AD11" s="150"/>
      <c r="AE11" s="150"/>
      <c r="AF11" s="150"/>
      <c r="AG11" s="150" t="s">
        <v>334</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67">
        <v>3</v>
      </c>
      <c r="B12" s="168" t="s">
        <v>1875</v>
      </c>
      <c r="C12" s="177" t="s">
        <v>1876</v>
      </c>
      <c r="D12" s="169" t="s">
        <v>342</v>
      </c>
      <c r="E12" s="170">
        <v>74.389920000000004</v>
      </c>
      <c r="F12" s="171">
        <f>H12+J12</f>
        <v>0</v>
      </c>
      <c r="G12" s="171">
        <f>ROUND(E12*F12,2)</f>
        <v>0</v>
      </c>
      <c r="H12" s="172"/>
      <c r="I12" s="171">
        <f>ROUND(E12*H12,2)</f>
        <v>0</v>
      </c>
      <c r="J12" s="172"/>
      <c r="K12" s="171">
        <f>ROUND(E12*J12,2)</f>
        <v>0</v>
      </c>
      <c r="L12" s="171">
        <v>15</v>
      </c>
      <c r="M12" s="173">
        <f>G12*(1+L12/100)</f>
        <v>0</v>
      </c>
      <c r="N12" s="159">
        <v>0</v>
      </c>
      <c r="O12" s="159">
        <f>ROUND(E12*N12,2)</f>
        <v>0</v>
      </c>
      <c r="P12" s="159">
        <v>0</v>
      </c>
      <c r="Q12" s="159">
        <f>ROUND(E12*P12,2)</f>
        <v>0</v>
      </c>
      <c r="R12" s="159"/>
      <c r="S12" s="159" t="s">
        <v>223</v>
      </c>
      <c r="T12" s="159" t="s">
        <v>224</v>
      </c>
      <c r="U12" s="159">
        <v>0</v>
      </c>
      <c r="V12" s="159">
        <f>ROUND(E12*U12,2)</f>
        <v>0</v>
      </c>
      <c r="W12" s="159"/>
      <c r="X12" s="159" t="s">
        <v>268</v>
      </c>
      <c r="Y12" s="150"/>
      <c r="Z12" s="150"/>
      <c r="AA12" s="150"/>
      <c r="AB12" s="150"/>
      <c r="AC12" s="150"/>
      <c r="AD12" s="150"/>
      <c r="AE12" s="150"/>
      <c r="AF12" s="150"/>
      <c r="AG12" s="150" t="s">
        <v>332</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57"/>
      <c r="B13" s="158"/>
      <c r="C13" s="287" t="s">
        <v>1877</v>
      </c>
      <c r="D13" s="288"/>
      <c r="E13" s="288"/>
      <c r="F13" s="288"/>
      <c r="G13" s="288"/>
      <c r="H13" s="159"/>
      <c r="I13" s="159"/>
      <c r="J13" s="159"/>
      <c r="K13" s="159"/>
      <c r="L13" s="159"/>
      <c r="M13" s="159"/>
      <c r="N13" s="159"/>
      <c r="O13" s="159"/>
      <c r="P13" s="159"/>
      <c r="Q13" s="159"/>
      <c r="R13" s="159"/>
      <c r="S13" s="159"/>
      <c r="T13" s="159"/>
      <c r="U13" s="159"/>
      <c r="V13" s="159"/>
      <c r="W13" s="159"/>
      <c r="X13" s="159"/>
      <c r="Y13" s="150"/>
      <c r="Z13" s="150"/>
      <c r="AA13" s="150"/>
      <c r="AB13" s="150"/>
      <c r="AC13" s="150"/>
      <c r="AD13" s="150"/>
      <c r="AE13" s="150"/>
      <c r="AF13" s="150"/>
      <c r="AG13" s="150" t="s">
        <v>228</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57"/>
      <c r="B14" s="158"/>
      <c r="C14" s="191" t="s">
        <v>1928</v>
      </c>
      <c r="D14" s="189"/>
      <c r="E14" s="190">
        <v>74.39</v>
      </c>
      <c r="F14" s="159"/>
      <c r="G14" s="159"/>
      <c r="H14" s="159"/>
      <c r="I14" s="159"/>
      <c r="J14" s="159"/>
      <c r="K14" s="159"/>
      <c r="L14" s="159"/>
      <c r="M14" s="159"/>
      <c r="N14" s="159"/>
      <c r="O14" s="159"/>
      <c r="P14" s="159"/>
      <c r="Q14" s="159"/>
      <c r="R14" s="159"/>
      <c r="S14" s="159"/>
      <c r="T14" s="159"/>
      <c r="U14" s="159"/>
      <c r="V14" s="159"/>
      <c r="W14" s="159"/>
      <c r="X14" s="159"/>
      <c r="Y14" s="150"/>
      <c r="Z14" s="150"/>
      <c r="AA14" s="150"/>
      <c r="AB14" s="150"/>
      <c r="AC14" s="150"/>
      <c r="AD14" s="150"/>
      <c r="AE14" s="150"/>
      <c r="AF14" s="150"/>
      <c r="AG14" s="150" t="s">
        <v>334</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81">
        <v>4</v>
      </c>
      <c r="B15" s="182" t="s">
        <v>1213</v>
      </c>
      <c r="C15" s="188" t="s">
        <v>1214</v>
      </c>
      <c r="D15" s="183" t="s">
        <v>342</v>
      </c>
      <c r="E15" s="184">
        <v>74.389920000000004</v>
      </c>
      <c r="F15" s="185">
        <f>H15+J15</f>
        <v>0</v>
      </c>
      <c r="G15" s="185">
        <f>ROUND(E15*F15,2)</f>
        <v>0</v>
      </c>
      <c r="H15" s="186"/>
      <c r="I15" s="185">
        <f>ROUND(E15*H15,2)</f>
        <v>0</v>
      </c>
      <c r="J15" s="186"/>
      <c r="K15" s="185">
        <f>ROUND(E15*J15,2)</f>
        <v>0</v>
      </c>
      <c r="L15" s="185">
        <v>15</v>
      </c>
      <c r="M15" s="187">
        <f>G15*(1+L15/100)</f>
        <v>0</v>
      </c>
      <c r="N15" s="159">
        <v>0</v>
      </c>
      <c r="O15" s="159">
        <f>ROUND(E15*N15,2)</f>
        <v>0</v>
      </c>
      <c r="P15" s="159">
        <v>0</v>
      </c>
      <c r="Q15" s="159">
        <f>ROUND(E15*P15,2)</f>
        <v>0</v>
      </c>
      <c r="R15" s="159"/>
      <c r="S15" s="159" t="s">
        <v>223</v>
      </c>
      <c r="T15" s="159" t="s">
        <v>224</v>
      </c>
      <c r="U15" s="159">
        <v>0.94199999999999995</v>
      </c>
      <c r="V15" s="159">
        <f>ROUND(E15*U15,2)</f>
        <v>70.08</v>
      </c>
      <c r="W15" s="159"/>
      <c r="X15" s="159" t="s">
        <v>268</v>
      </c>
      <c r="Y15" s="150"/>
      <c r="Z15" s="150"/>
      <c r="AA15" s="150"/>
      <c r="AB15" s="150"/>
      <c r="AC15" s="150"/>
      <c r="AD15" s="150"/>
      <c r="AE15" s="150"/>
      <c r="AF15" s="150"/>
      <c r="AG15" s="150" t="s">
        <v>332</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81">
        <v>5</v>
      </c>
      <c r="B16" s="182" t="s">
        <v>1215</v>
      </c>
      <c r="C16" s="188" t="s">
        <v>1216</v>
      </c>
      <c r="D16" s="183" t="s">
        <v>342</v>
      </c>
      <c r="E16" s="184">
        <v>74.389920000000004</v>
      </c>
      <c r="F16" s="185">
        <f>H16+J16</f>
        <v>0</v>
      </c>
      <c r="G16" s="185">
        <f>ROUND(E16*F16,2)</f>
        <v>0</v>
      </c>
      <c r="H16" s="186"/>
      <c r="I16" s="185">
        <f>ROUND(E16*H16,2)</f>
        <v>0</v>
      </c>
      <c r="J16" s="186"/>
      <c r="K16" s="185">
        <f>ROUND(E16*J16,2)</f>
        <v>0</v>
      </c>
      <c r="L16" s="185">
        <v>15</v>
      </c>
      <c r="M16" s="187">
        <f>G16*(1+L16/100)</f>
        <v>0</v>
      </c>
      <c r="N16" s="159">
        <v>0</v>
      </c>
      <c r="O16" s="159">
        <f>ROUND(E16*N16,2)</f>
        <v>0</v>
      </c>
      <c r="P16" s="159">
        <v>0</v>
      </c>
      <c r="Q16" s="159">
        <f>ROUND(E16*P16,2)</f>
        <v>0</v>
      </c>
      <c r="R16" s="159"/>
      <c r="S16" s="159" t="s">
        <v>223</v>
      </c>
      <c r="T16" s="159" t="s">
        <v>224</v>
      </c>
      <c r="U16" s="159">
        <v>0.105</v>
      </c>
      <c r="V16" s="159">
        <f>ROUND(E16*U16,2)</f>
        <v>7.81</v>
      </c>
      <c r="W16" s="159"/>
      <c r="X16" s="159" t="s">
        <v>268</v>
      </c>
      <c r="Y16" s="150"/>
      <c r="Z16" s="150"/>
      <c r="AA16" s="150"/>
      <c r="AB16" s="150"/>
      <c r="AC16" s="150"/>
      <c r="AD16" s="150"/>
      <c r="AE16" s="150"/>
      <c r="AF16" s="150"/>
      <c r="AG16" s="150" t="s">
        <v>332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x14ac:dyDescent="0.25">
      <c r="A17" s="161" t="s">
        <v>218</v>
      </c>
      <c r="B17" s="162" t="s">
        <v>123</v>
      </c>
      <c r="C17" s="176" t="s">
        <v>124</v>
      </c>
      <c r="D17" s="163"/>
      <c r="E17" s="164"/>
      <c r="F17" s="165"/>
      <c r="G17" s="165">
        <f>SUMIF(AG18:AG28,"&lt;&gt;NOR",G18:G28)</f>
        <v>0</v>
      </c>
      <c r="H17" s="165"/>
      <c r="I17" s="165">
        <f>SUM(I18:I28)</f>
        <v>0</v>
      </c>
      <c r="J17" s="165"/>
      <c r="K17" s="165">
        <f>SUM(K18:K28)</f>
        <v>0</v>
      </c>
      <c r="L17" s="165"/>
      <c r="M17" s="166">
        <f>SUM(M18:M28)</f>
        <v>0</v>
      </c>
      <c r="N17" s="160"/>
      <c r="O17" s="160">
        <f>SUM(O18:O28)</f>
        <v>48.050000000000004</v>
      </c>
      <c r="P17" s="160"/>
      <c r="Q17" s="160">
        <f>SUM(Q18:Q28)</f>
        <v>0</v>
      </c>
      <c r="R17" s="160"/>
      <c r="S17" s="160"/>
      <c r="T17" s="160"/>
      <c r="U17" s="160"/>
      <c r="V17" s="160">
        <f>SUM(V18:V28)</f>
        <v>11.92</v>
      </c>
      <c r="W17" s="160"/>
      <c r="X17" s="160"/>
      <c r="AG17" t="s">
        <v>219</v>
      </c>
    </row>
    <row r="18" spans="1:60" outlineLevel="1" x14ac:dyDescent="0.25">
      <c r="A18" s="167">
        <v>6</v>
      </c>
      <c r="B18" s="168" t="s">
        <v>1929</v>
      </c>
      <c r="C18" s="177" t="s">
        <v>1930</v>
      </c>
      <c r="D18" s="169" t="s">
        <v>331</v>
      </c>
      <c r="E18" s="170">
        <v>10.512</v>
      </c>
      <c r="F18" s="171">
        <f>H18+J18</f>
        <v>0</v>
      </c>
      <c r="G18" s="171">
        <f>ROUND(E18*F18,2)</f>
        <v>0</v>
      </c>
      <c r="H18" s="172"/>
      <c r="I18" s="171">
        <f>ROUND(E18*H18,2)</f>
        <v>0</v>
      </c>
      <c r="J18" s="172"/>
      <c r="K18" s="171">
        <f>ROUND(E18*J18,2)</f>
        <v>0</v>
      </c>
      <c r="L18" s="171">
        <v>15</v>
      </c>
      <c r="M18" s="173">
        <f>G18*(1+L18/100)</f>
        <v>0</v>
      </c>
      <c r="N18" s="159">
        <v>2.0840000000000001</v>
      </c>
      <c r="O18" s="159">
        <f>ROUND(E18*N18,2)</f>
        <v>21.91</v>
      </c>
      <c r="P18" s="159">
        <v>0</v>
      </c>
      <c r="Q18" s="159">
        <f>ROUND(E18*P18,2)</f>
        <v>0</v>
      </c>
      <c r="R18" s="159"/>
      <c r="S18" s="159" t="s">
        <v>223</v>
      </c>
      <c r="T18" s="159" t="s">
        <v>224</v>
      </c>
      <c r="U18" s="159">
        <v>0.151</v>
      </c>
      <c r="V18" s="159">
        <f>ROUND(E18*U18,2)</f>
        <v>1.59</v>
      </c>
      <c r="W18" s="159"/>
      <c r="X18" s="159" t="s">
        <v>268</v>
      </c>
      <c r="Y18" s="150"/>
      <c r="Z18" s="150"/>
      <c r="AA18" s="150"/>
      <c r="AB18" s="150"/>
      <c r="AC18" s="150"/>
      <c r="AD18" s="150"/>
      <c r="AE18" s="150"/>
      <c r="AF18" s="150"/>
      <c r="AG18" s="150" t="s">
        <v>332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57"/>
      <c r="B19" s="158"/>
      <c r="C19" s="287" t="s">
        <v>1931</v>
      </c>
      <c r="D19" s="288"/>
      <c r="E19" s="288"/>
      <c r="F19" s="288"/>
      <c r="G19" s="288"/>
      <c r="H19" s="159"/>
      <c r="I19" s="159"/>
      <c r="J19" s="159"/>
      <c r="K19" s="159"/>
      <c r="L19" s="159"/>
      <c r="M19" s="159"/>
      <c r="N19" s="159"/>
      <c r="O19" s="159"/>
      <c r="P19" s="159"/>
      <c r="Q19" s="159"/>
      <c r="R19" s="159"/>
      <c r="S19" s="159"/>
      <c r="T19" s="159"/>
      <c r="U19" s="159"/>
      <c r="V19" s="159"/>
      <c r="W19" s="159"/>
      <c r="X19" s="159"/>
      <c r="Y19" s="150"/>
      <c r="Z19" s="150"/>
      <c r="AA19" s="150"/>
      <c r="AB19" s="150"/>
      <c r="AC19" s="150"/>
      <c r="AD19" s="150"/>
      <c r="AE19" s="150"/>
      <c r="AF19" s="150"/>
      <c r="AG19" s="150" t="s">
        <v>228</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57"/>
      <c r="B20" s="158"/>
      <c r="C20" s="301" t="s">
        <v>1932</v>
      </c>
      <c r="D20" s="302"/>
      <c r="E20" s="302"/>
      <c r="F20" s="302"/>
      <c r="G20" s="302"/>
      <c r="H20" s="159"/>
      <c r="I20" s="159"/>
      <c r="J20" s="159"/>
      <c r="K20" s="159"/>
      <c r="L20" s="159"/>
      <c r="M20" s="159"/>
      <c r="N20" s="159"/>
      <c r="O20" s="159"/>
      <c r="P20" s="159"/>
      <c r="Q20" s="159"/>
      <c r="R20" s="159"/>
      <c r="S20" s="159"/>
      <c r="T20" s="159"/>
      <c r="U20" s="159"/>
      <c r="V20" s="159"/>
      <c r="W20" s="159"/>
      <c r="X20" s="159"/>
      <c r="Y20" s="150"/>
      <c r="Z20" s="150"/>
      <c r="AA20" s="150"/>
      <c r="AB20" s="150"/>
      <c r="AC20" s="150"/>
      <c r="AD20" s="150"/>
      <c r="AE20" s="150"/>
      <c r="AF20" s="150"/>
      <c r="AG20" s="150" t="s">
        <v>228</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57"/>
      <c r="B21" s="158"/>
      <c r="C21" s="301" t="s">
        <v>1933</v>
      </c>
      <c r="D21" s="302"/>
      <c r="E21" s="302"/>
      <c r="F21" s="302"/>
      <c r="G21" s="302"/>
      <c r="H21" s="159"/>
      <c r="I21" s="159"/>
      <c r="J21" s="159"/>
      <c r="K21" s="159"/>
      <c r="L21" s="159"/>
      <c r="M21" s="159"/>
      <c r="N21" s="159"/>
      <c r="O21" s="159"/>
      <c r="P21" s="159"/>
      <c r="Q21" s="159"/>
      <c r="R21" s="159"/>
      <c r="S21" s="159"/>
      <c r="T21" s="159"/>
      <c r="U21" s="159"/>
      <c r="V21" s="159"/>
      <c r="W21" s="159"/>
      <c r="X21" s="159"/>
      <c r="Y21" s="150"/>
      <c r="Z21" s="150"/>
      <c r="AA21" s="150"/>
      <c r="AB21" s="150"/>
      <c r="AC21" s="150"/>
      <c r="AD21" s="150"/>
      <c r="AE21" s="150"/>
      <c r="AF21" s="150"/>
      <c r="AG21" s="150" t="s">
        <v>228</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57"/>
      <c r="B22" s="158"/>
      <c r="C22" s="301" t="s">
        <v>1934</v>
      </c>
      <c r="D22" s="302"/>
      <c r="E22" s="302"/>
      <c r="F22" s="302"/>
      <c r="G22" s="302"/>
      <c r="H22" s="159"/>
      <c r="I22" s="159"/>
      <c r="J22" s="159"/>
      <c r="K22" s="159"/>
      <c r="L22" s="159"/>
      <c r="M22" s="159"/>
      <c r="N22" s="159"/>
      <c r="O22" s="159"/>
      <c r="P22" s="159"/>
      <c r="Q22" s="159"/>
      <c r="R22" s="159"/>
      <c r="S22" s="159"/>
      <c r="T22" s="159"/>
      <c r="U22" s="159"/>
      <c r="V22" s="159"/>
      <c r="W22" s="159"/>
      <c r="X22" s="159"/>
      <c r="Y22" s="150"/>
      <c r="Z22" s="150"/>
      <c r="AA22" s="150"/>
      <c r="AB22" s="150"/>
      <c r="AC22" s="150"/>
      <c r="AD22" s="150"/>
      <c r="AE22" s="150"/>
      <c r="AF22" s="150"/>
      <c r="AG22" s="150" t="s">
        <v>228</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57"/>
      <c r="B23" s="158"/>
      <c r="C23" s="301" t="s">
        <v>1935</v>
      </c>
      <c r="D23" s="302"/>
      <c r="E23" s="302"/>
      <c r="F23" s="302"/>
      <c r="G23" s="302"/>
      <c r="H23" s="159"/>
      <c r="I23" s="159"/>
      <c r="J23" s="159"/>
      <c r="K23" s="159"/>
      <c r="L23" s="159"/>
      <c r="M23" s="159"/>
      <c r="N23" s="159"/>
      <c r="O23" s="159"/>
      <c r="P23" s="159"/>
      <c r="Q23" s="159"/>
      <c r="R23" s="159"/>
      <c r="S23" s="159"/>
      <c r="T23" s="159"/>
      <c r="U23" s="159"/>
      <c r="V23" s="159"/>
      <c r="W23" s="159"/>
      <c r="X23" s="159"/>
      <c r="Y23" s="150"/>
      <c r="Z23" s="150"/>
      <c r="AA23" s="150"/>
      <c r="AB23" s="150"/>
      <c r="AC23" s="150"/>
      <c r="AD23" s="150"/>
      <c r="AE23" s="150"/>
      <c r="AF23" s="150"/>
      <c r="AG23" s="150" t="s">
        <v>228</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7"/>
      <c r="B24" s="158"/>
      <c r="C24" s="191" t="s">
        <v>1936</v>
      </c>
      <c r="D24" s="189"/>
      <c r="E24" s="190">
        <v>10.51</v>
      </c>
      <c r="F24" s="159"/>
      <c r="G24" s="159"/>
      <c r="H24" s="159"/>
      <c r="I24" s="159"/>
      <c r="J24" s="159"/>
      <c r="K24" s="159"/>
      <c r="L24" s="159"/>
      <c r="M24" s="159"/>
      <c r="N24" s="159"/>
      <c r="O24" s="159"/>
      <c r="P24" s="159"/>
      <c r="Q24" s="159"/>
      <c r="R24" s="159"/>
      <c r="S24" s="159"/>
      <c r="T24" s="159"/>
      <c r="U24" s="159"/>
      <c r="V24" s="159"/>
      <c r="W24" s="159"/>
      <c r="X24" s="159"/>
      <c r="Y24" s="150"/>
      <c r="Z24" s="150"/>
      <c r="AA24" s="150"/>
      <c r="AB24" s="150"/>
      <c r="AC24" s="150"/>
      <c r="AD24" s="150"/>
      <c r="AE24" s="150"/>
      <c r="AF24" s="150"/>
      <c r="AG24" s="150" t="s">
        <v>334</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81">
        <v>7</v>
      </c>
      <c r="B25" s="182" t="s">
        <v>1937</v>
      </c>
      <c r="C25" s="188" t="s">
        <v>1938</v>
      </c>
      <c r="D25" s="183" t="s">
        <v>318</v>
      </c>
      <c r="E25" s="184">
        <v>87.6</v>
      </c>
      <c r="F25" s="185">
        <f>H25+J25</f>
        <v>0</v>
      </c>
      <c r="G25" s="185">
        <f>ROUND(E25*F25,2)</f>
        <v>0</v>
      </c>
      <c r="H25" s="186"/>
      <c r="I25" s="185">
        <f>ROUND(E25*H25,2)</f>
        <v>0</v>
      </c>
      <c r="J25" s="186"/>
      <c r="K25" s="185">
        <f>ROUND(E25*J25,2)</f>
        <v>0</v>
      </c>
      <c r="L25" s="185">
        <v>15</v>
      </c>
      <c r="M25" s="187">
        <f>G25*(1+L25/100)</f>
        <v>0</v>
      </c>
      <c r="N25" s="159">
        <v>0.2979</v>
      </c>
      <c r="O25" s="159">
        <f>ROUND(E25*N25,2)</f>
        <v>26.1</v>
      </c>
      <c r="P25" s="159">
        <v>0</v>
      </c>
      <c r="Q25" s="159">
        <f>ROUND(E25*P25,2)</f>
        <v>0</v>
      </c>
      <c r="R25" s="159"/>
      <c r="S25" s="159" t="s">
        <v>223</v>
      </c>
      <c r="T25" s="159" t="s">
        <v>224</v>
      </c>
      <c r="U25" s="159">
        <v>2.8000000000000001E-2</v>
      </c>
      <c r="V25" s="159">
        <f>ROUND(E25*U25,2)</f>
        <v>2.4500000000000002</v>
      </c>
      <c r="W25" s="159"/>
      <c r="X25" s="159" t="s">
        <v>268</v>
      </c>
      <c r="Y25" s="150"/>
      <c r="Z25" s="150"/>
      <c r="AA25" s="150"/>
      <c r="AB25" s="150"/>
      <c r="AC25" s="150"/>
      <c r="AD25" s="150"/>
      <c r="AE25" s="150"/>
      <c r="AF25" s="150"/>
      <c r="AG25" s="150" t="s">
        <v>332</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81">
        <v>8</v>
      </c>
      <c r="B26" s="182" t="s">
        <v>1939</v>
      </c>
      <c r="C26" s="188" t="s">
        <v>1940</v>
      </c>
      <c r="D26" s="183" t="s">
        <v>318</v>
      </c>
      <c r="E26" s="184">
        <v>87.6</v>
      </c>
      <c r="F26" s="185">
        <f>H26+J26</f>
        <v>0</v>
      </c>
      <c r="G26" s="185">
        <f>ROUND(E26*F26,2)</f>
        <v>0</v>
      </c>
      <c r="H26" s="186"/>
      <c r="I26" s="185">
        <f>ROUND(E26*H26,2)</f>
        <v>0</v>
      </c>
      <c r="J26" s="186"/>
      <c r="K26" s="185">
        <f>ROUND(E26*J26,2)</f>
        <v>0</v>
      </c>
      <c r="L26" s="185">
        <v>15</v>
      </c>
      <c r="M26" s="187">
        <f>G26*(1+L26/100)</f>
        <v>0</v>
      </c>
      <c r="N26" s="159">
        <v>0</v>
      </c>
      <c r="O26" s="159">
        <f>ROUND(E26*N26,2)</f>
        <v>0</v>
      </c>
      <c r="P26" s="159">
        <v>0</v>
      </c>
      <c r="Q26" s="159">
        <f>ROUND(E26*P26,2)</f>
        <v>0</v>
      </c>
      <c r="R26" s="159"/>
      <c r="S26" s="159" t="s">
        <v>223</v>
      </c>
      <c r="T26" s="159" t="s">
        <v>224</v>
      </c>
      <c r="U26" s="159">
        <v>0.09</v>
      </c>
      <c r="V26" s="159">
        <f>ROUND(E26*U26,2)</f>
        <v>7.88</v>
      </c>
      <c r="W26" s="159"/>
      <c r="X26" s="159" t="s">
        <v>268</v>
      </c>
      <c r="Y26" s="150"/>
      <c r="Z26" s="150"/>
      <c r="AA26" s="150"/>
      <c r="AB26" s="150"/>
      <c r="AC26" s="150"/>
      <c r="AD26" s="150"/>
      <c r="AE26" s="150"/>
      <c r="AF26" s="150"/>
      <c r="AG26" s="150" t="s">
        <v>332</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67">
        <v>9</v>
      </c>
      <c r="B27" s="168" t="s">
        <v>1941</v>
      </c>
      <c r="C27" s="177" t="s">
        <v>1942</v>
      </c>
      <c r="D27" s="169" t="s">
        <v>318</v>
      </c>
      <c r="E27" s="170">
        <v>100</v>
      </c>
      <c r="F27" s="171">
        <f>H27+J27</f>
        <v>0</v>
      </c>
      <c r="G27" s="171">
        <f>ROUND(E27*F27,2)</f>
        <v>0</v>
      </c>
      <c r="H27" s="172"/>
      <c r="I27" s="171">
        <f>ROUND(E27*H27,2)</f>
        <v>0</v>
      </c>
      <c r="J27" s="172"/>
      <c r="K27" s="171">
        <f>ROUND(E27*J27,2)</f>
        <v>0</v>
      </c>
      <c r="L27" s="171">
        <v>15</v>
      </c>
      <c r="M27" s="173">
        <f>G27*(1+L27/100)</f>
        <v>0</v>
      </c>
      <c r="N27" s="159">
        <v>3.6000000000000002E-4</v>
      </c>
      <c r="O27" s="159">
        <f>ROUND(E27*N27,2)</f>
        <v>0.04</v>
      </c>
      <c r="P27" s="159">
        <v>0</v>
      </c>
      <c r="Q27" s="159">
        <f>ROUND(E27*P27,2)</f>
        <v>0</v>
      </c>
      <c r="R27" s="159" t="s">
        <v>343</v>
      </c>
      <c r="S27" s="159" t="s">
        <v>223</v>
      </c>
      <c r="T27" s="159" t="s">
        <v>224</v>
      </c>
      <c r="U27" s="159">
        <v>0</v>
      </c>
      <c r="V27" s="159">
        <f>ROUND(E27*U27,2)</f>
        <v>0</v>
      </c>
      <c r="W27" s="159"/>
      <c r="X27" s="159" t="s">
        <v>344</v>
      </c>
      <c r="Y27" s="150"/>
      <c r="Z27" s="150"/>
      <c r="AA27" s="150"/>
      <c r="AB27" s="150"/>
      <c r="AC27" s="150"/>
      <c r="AD27" s="150"/>
      <c r="AE27" s="150"/>
      <c r="AF27" s="150"/>
      <c r="AG27" s="150" t="s">
        <v>345</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57"/>
      <c r="B28" s="158"/>
      <c r="C28" s="191" t="s">
        <v>1943</v>
      </c>
      <c r="D28" s="189"/>
      <c r="E28" s="190">
        <v>100</v>
      </c>
      <c r="F28" s="159"/>
      <c r="G28" s="159"/>
      <c r="H28" s="159"/>
      <c r="I28" s="159"/>
      <c r="J28" s="159"/>
      <c r="K28" s="159"/>
      <c r="L28" s="159"/>
      <c r="M28" s="159"/>
      <c r="N28" s="159"/>
      <c r="O28" s="159"/>
      <c r="P28" s="159"/>
      <c r="Q28" s="159"/>
      <c r="R28" s="159"/>
      <c r="S28" s="159"/>
      <c r="T28" s="159"/>
      <c r="U28" s="159"/>
      <c r="V28" s="159"/>
      <c r="W28" s="159"/>
      <c r="X28" s="159"/>
      <c r="Y28" s="150"/>
      <c r="Z28" s="150"/>
      <c r="AA28" s="150"/>
      <c r="AB28" s="150"/>
      <c r="AC28" s="150"/>
      <c r="AD28" s="150"/>
      <c r="AE28" s="150"/>
      <c r="AF28" s="150"/>
      <c r="AG28" s="150" t="s">
        <v>334</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x14ac:dyDescent="0.25">
      <c r="A29" s="161" t="s">
        <v>218</v>
      </c>
      <c r="B29" s="162" t="s">
        <v>145</v>
      </c>
      <c r="C29" s="176" t="s">
        <v>146</v>
      </c>
      <c r="D29" s="163"/>
      <c r="E29" s="164"/>
      <c r="F29" s="165"/>
      <c r="G29" s="165">
        <f>SUMIF(AG30:AG30,"&lt;&gt;NOR",G30:G30)</f>
        <v>0</v>
      </c>
      <c r="H29" s="165"/>
      <c r="I29" s="165">
        <f>SUM(I30:I30)</f>
        <v>0</v>
      </c>
      <c r="J29" s="165"/>
      <c r="K29" s="165">
        <f>SUM(K30:K30)</f>
        <v>0</v>
      </c>
      <c r="L29" s="165"/>
      <c r="M29" s="166">
        <f>SUM(M30:M30)</f>
        <v>0</v>
      </c>
      <c r="N29" s="160"/>
      <c r="O29" s="160">
        <f>SUM(O30:O30)</f>
        <v>0</v>
      </c>
      <c r="P29" s="160"/>
      <c r="Q29" s="160">
        <f>SUM(Q30:Q30)</f>
        <v>0</v>
      </c>
      <c r="R29" s="160"/>
      <c r="S29" s="160"/>
      <c r="T29" s="160"/>
      <c r="U29" s="160"/>
      <c r="V29" s="160">
        <f>SUM(V30:V30)</f>
        <v>9.18</v>
      </c>
      <c r="W29" s="160"/>
      <c r="X29" s="160"/>
      <c r="AG29" t="s">
        <v>219</v>
      </c>
    </row>
    <row r="30" spans="1:60" outlineLevel="1" x14ac:dyDescent="0.25">
      <c r="A30" s="167">
        <v>10</v>
      </c>
      <c r="B30" s="168" t="s">
        <v>1944</v>
      </c>
      <c r="C30" s="177" t="s">
        <v>1945</v>
      </c>
      <c r="D30" s="169" t="s">
        <v>342</v>
      </c>
      <c r="E30" s="170">
        <v>122.42897000000001</v>
      </c>
      <c r="F30" s="171">
        <f>H30+J30</f>
        <v>0</v>
      </c>
      <c r="G30" s="171">
        <f>ROUND(E30*F30,2)</f>
        <v>0</v>
      </c>
      <c r="H30" s="172"/>
      <c r="I30" s="171">
        <f>ROUND(E30*H30,2)</f>
        <v>0</v>
      </c>
      <c r="J30" s="172"/>
      <c r="K30" s="171">
        <f>ROUND(E30*J30,2)</f>
        <v>0</v>
      </c>
      <c r="L30" s="171">
        <v>15</v>
      </c>
      <c r="M30" s="173">
        <f>G30*(1+L30/100)</f>
        <v>0</v>
      </c>
      <c r="N30" s="159">
        <v>0</v>
      </c>
      <c r="O30" s="159">
        <f>ROUND(E30*N30,2)</f>
        <v>0</v>
      </c>
      <c r="P30" s="159">
        <v>0</v>
      </c>
      <c r="Q30" s="159">
        <f>ROUND(E30*P30,2)</f>
        <v>0</v>
      </c>
      <c r="R30" s="159"/>
      <c r="S30" s="159" t="s">
        <v>223</v>
      </c>
      <c r="T30" s="159" t="s">
        <v>224</v>
      </c>
      <c r="U30" s="159">
        <v>7.4999999999999997E-2</v>
      </c>
      <c r="V30" s="159">
        <f>ROUND(E30*U30,2)</f>
        <v>9.18</v>
      </c>
      <c r="W30" s="159"/>
      <c r="X30" s="159" t="s">
        <v>268</v>
      </c>
      <c r="Y30" s="150"/>
      <c r="Z30" s="150"/>
      <c r="AA30" s="150"/>
      <c r="AB30" s="150"/>
      <c r="AC30" s="150"/>
      <c r="AD30" s="150"/>
      <c r="AE30" s="150"/>
      <c r="AF30" s="150"/>
      <c r="AG30" s="150" t="s">
        <v>269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x14ac:dyDescent="0.25">
      <c r="A31" s="3"/>
      <c r="B31" s="4"/>
      <c r="C31" s="178"/>
      <c r="D31" s="6"/>
      <c r="E31" s="3"/>
      <c r="F31" s="3"/>
      <c r="G31" s="3"/>
      <c r="H31" s="3"/>
      <c r="I31" s="3"/>
      <c r="J31" s="3"/>
      <c r="K31" s="3"/>
      <c r="L31" s="3"/>
      <c r="M31" s="3"/>
      <c r="N31" s="3"/>
      <c r="O31" s="3"/>
      <c r="P31" s="3"/>
      <c r="Q31" s="3"/>
      <c r="R31" s="3"/>
      <c r="S31" s="3"/>
      <c r="T31" s="3"/>
      <c r="U31" s="3"/>
      <c r="V31" s="3"/>
      <c r="W31" s="3"/>
      <c r="X31" s="3"/>
      <c r="AE31">
        <v>15</v>
      </c>
      <c r="AF31">
        <v>21</v>
      </c>
      <c r="AG31" t="s">
        <v>205</v>
      </c>
    </row>
    <row r="32" spans="1:60" x14ac:dyDescent="0.25">
      <c r="A32" s="153"/>
      <c r="B32" s="154" t="s">
        <v>31</v>
      </c>
      <c r="C32" s="179"/>
      <c r="D32" s="155"/>
      <c r="E32" s="156"/>
      <c r="F32" s="156"/>
      <c r="G32" s="175">
        <f>G8+G17+G29</f>
        <v>0</v>
      </c>
      <c r="H32" s="3"/>
      <c r="I32" s="3"/>
      <c r="J32" s="3"/>
      <c r="K32" s="3"/>
      <c r="L32" s="3"/>
      <c r="M32" s="3"/>
      <c r="N32" s="3"/>
      <c r="O32" s="3"/>
      <c r="P32" s="3"/>
      <c r="Q32" s="3"/>
      <c r="R32" s="3"/>
      <c r="S32" s="3"/>
      <c r="T32" s="3"/>
      <c r="U32" s="3"/>
      <c r="V32" s="3"/>
      <c r="W32" s="3"/>
      <c r="X32" s="3"/>
      <c r="AE32">
        <f>SUMIF(L7:L30,AE31,G7:G30)</f>
        <v>0</v>
      </c>
      <c r="AF32">
        <f>SUMIF(L7:L30,AF31,G7:G30)</f>
        <v>0</v>
      </c>
      <c r="AG32" t="s">
        <v>260</v>
      </c>
    </row>
    <row r="33" spans="1:33" x14ac:dyDescent="0.25">
      <c r="A33" s="3"/>
      <c r="B33" s="4"/>
      <c r="C33" s="178"/>
      <c r="D33" s="6"/>
      <c r="E33" s="3"/>
      <c r="F33" s="3"/>
      <c r="G33" s="3"/>
      <c r="H33" s="3"/>
      <c r="I33" s="3"/>
      <c r="J33" s="3"/>
      <c r="K33" s="3"/>
      <c r="L33" s="3"/>
      <c r="M33" s="3"/>
      <c r="N33" s="3"/>
      <c r="O33" s="3"/>
      <c r="P33" s="3"/>
      <c r="Q33" s="3"/>
      <c r="R33" s="3"/>
      <c r="S33" s="3"/>
      <c r="T33" s="3"/>
      <c r="U33" s="3"/>
      <c r="V33" s="3"/>
      <c r="W33" s="3"/>
      <c r="X33" s="3"/>
    </row>
    <row r="34" spans="1:33" x14ac:dyDescent="0.25">
      <c r="A34" s="3"/>
      <c r="B34" s="4"/>
      <c r="C34" s="178"/>
      <c r="D34" s="6"/>
      <c r="E34" s="3"/>
      <c r="F34" s="3"/>
      <c r="G34" s="3"/>
      <c r="H34" s="3"/>
      <c r="I34" s="3"/>
      <c r="J34" s="3"/>
      <c r="K34" s="3"/>
      <c r="L34" s="3"/>
      <c r="M34" s="3"/>
      <c r="N34" s="3"/>
      <c r="O34" s="3"/>
      <c r="P34" s="3"/>
      <c r="Q34" s="3"/>
      <c r="R34" s="3"/>
      <c r="S34" s="3"/>
      <c r="T34" s="3"/>
      <c r="U34" s="3"/>
      <c r="V34" s="3"/>
      <c r="W34" s="3"/>
      <c r="X34" s="3"/>
    </row>
    <row r="35" spans="1:33" x14ac:dyDescent="0.25">
      <c r="A35" s="285" t="s">
        <v>261</v>
      </c>
      <c r="B35" s="285"/>
      <c r="C35" s="286"/>
      <c r="D35" s="6"/>
      <c r="E35" s="3"/>
      <c r="F35" s="3"/>
      <c r="G35" s="3"/>
      <c r="H35" s="3"/>
      <c r="I35" s="3"/>
      <c r="J35" s="3"/>
      <c r="K35" s="3"/>
      <c r="L35" s="3"/>
      <c r="M35" s="3"/>
      <c r="N35" s="3"/>
      <c r="O35" s="3"/>
      <c r="P35" s="3"/>
      <c r="Q35" s="3"/>
      <c r="R35" s="3"/>
      <c r="S35" s="3"/>
      <c r="T35" s="3"/>
      <c r="U35" s="3"/>
      <c r="V35" s="3"/>
      <c r="W35" s="3"/>
      <c r="X35" s="3"/>
    </row>
    <row r="36" spans="1:33" x14ac:dyDescent="0.25">
      <c r="A36" s="289"/>
      <c r="B36" s="290"/>
      <c r="C36" s="291"/>
      <c r="D36" s="290"/>
      <c r="E36" s="290"/>
      <c r="F36" s="290"/>
      <c r="G36" s="292"/>
      <c r="H36" s="3"/>
      <c r="I36" s="3"/>
      <c r="J36" s="3"/>
      <c r="K36" s="3"/>
      <c r="L36" s="3"/>
      <c r="M36" s="3"/>
      <c r="N36" s="3"/>
      <c r="O36" s="3"/>
      <c r="P36" s="3"/>
      <c r="Q36" s="3"/>
      <c r="R36" s="3"/>
      <c r="S36" s="3"/>
      <c r="T36" s="3"/>
      <c r="U36" s="3"/>
      <c r="V36" s="3"/>
      <c r="W36" s="3"/>
      <c r="X36" s="3"/>
      <c r="AG36" t="s">
        <v>262</v>
      </c>
    </row>
    <row r="37" spans="1:33" x14ac:dyDescent="0.25">
      <c r="A37" s="293"/>
      <c r="B37" s="294"/>
      <c r="C37" s="295"/>
      <c r="D37" s="294"/>
      <c r="E37" s="294"/>
      <c r="F37" s="294"/>
      <c r="G37" s="296"/>
      <c r="H37" s="3"/>
      <c r="I37" s="3"/>
      <c r="J37" s="3"/>
      <c r="K37" s="3"/>
      <c r="L37" s="3"/>
      <c r="M37" s="3"/>
      <c r="N37" s="3"/>
      <c r="O37" s="3"/>
      <c r="P37" s="3"/>
      <c r="Q37" s="3"/>
      <c r="R37" s="3"/>
      <c r="S37" s="3"/>
      <c r="T37" s="3"/>
      <c r="U37" s="3"/>
      <c r="V37" s="3"/>
      <c r="W37" s="3"/>
      <c r="X37" s="3"/>
    </row>
    <row r="38" spans="1:33" x14ac:dyDescent="0.25">
      <c r="A38" s="293"/>
      <c r="B38" s="294"/>
      <c r="C38" s="295"/>
      <c r="D38" s="294"/>
      <c r="E38" s="294"/>
      <c r="F38" s="294"/>
      <c r="G38" s="296"/>
      <c r="H38" s="3"/>
      <c r="I38" s="3"/>
      <c r="J38" s="3"/>
      <c r="K38" s="3"/>
      <c r="L38" s="3"/>
      <c r="M38" s="3"/>
      <c r="N38" s="3"/>
      <c r="O38" s="3"/>
      <c r="P38" s="3"/>
      <c r="Q38" s="3"/>
      <c r="R38" s="3"/>
      <c r="S38" s="3"/>
      <c r="T38" s="3"/>
      <c r="U38" s="3"/>
      <c r="V38" s="3"/>
      <c r="W38" s="3"/>
      <c r="X38" s="3"/>
    </row>
    <row r="39" spans="1:33" x14ac:dyDescent="0.25">
      <c r="A39" s="293"/>
      <c r="B39" s="294"/>
      <c r="C39" s="295"/>
      <c r="D39" s="294"/>
      <c r="E39" s="294"/>
      <c r="F39" s="294"/>
      <c r="G39" s="296"/>
      <c r="H39" s="3"/>
      <c r="I39" s="3"/>
      <c r="J39" s="3"/>
      <c r="K39" s="3"/>
      <c r="L39" s="3"/>
      <c r="M39" s="3"/>
      <c r="N39" s="3"/>
      <c r="O39" s="3"/>
      <c r="P39" s="3"/>
      <c r="Q39" s="3"/>
      <c r="R39" s="3"/>
      <c r="S39" s="3"/>
      <c r="T39" s="3"/>
      <c r="U39" s="3"/>
      <c r="V39" s="3"/>
      <c r="W39" s="3"/>
      <c r="X39" s="3"/>
    </row>
    <row r="40" spans="1:33" x14ac:dyDescent="0.25">
      <c r="A40" s="297"/>
      <c r="B40" s="298"/>
      <c r="C40" s="299"/>
      <c r="D40" s="298"/>
      <c r="E40" s="298"/>
      <c r="F40" s="298"/>
      <c r="G40" s="300"/>
      <c r="H40" s="3"/>
      <c r="I40" s="3"/>
      <c r="J40" s="3"/>
      <c r="K40" s="3"/>
      <c r="L40" s="3"/>
      <c r="M40" s="3"/>
      <c r="N40" s="3"/>
      <c r="O40" s="3"/>
      <c r="P40" s="3"/>
      <c r="Q40" s="3"/>
      <c r="R40" s="3"/>
      <c r="S40" s="3"/>
      <c r="T40" s="3"/>
      <c r="U40" s="3"/>
      <c r="V40" s="3"/>
      <c r="W40" s="3"/>
      <c r="X40" s="3"/>
    </row>
    <row r="41" spans="1:33" x14ac:dyDescent="0.25">
      <c r="A41" s="3"/>
      <c r="B41" s="4"/>
      <c r="C41" s="178"/>
      <c r="D41" s="6"/>
      <c r="E41" s="3"/>
      <c r="F41" s="3"/>
      <c r="G41" s="3"/>
      <c r="H41" s="3"/>
      <c r="I41" s="3"/>
      <c r="J41" s="3"/>
      <c r="K41" s="3"/>
      <c r="L41" s="3"/>
      <c r="M41" s="3"/>
      <c r="N41" s="3"/>
      <c r="O41" s="3"/>
      <c r="P41" s="3"/>
      <c r="Q41" s="3"/>
      <c r="R41" s="3"/>
      <c r="S41" s="3"/>
      <c r="T41" s="3"/>
      <c r="U41" s="3"/>
      <c r="V41" s="3"/>
      <c r="W41" s="3"/>
      <c r="X41" s="3"/>
    </row>
    <row r="42" spans="1:33" x14ac:dyDescent="0.25">
      <c r="C42" s="180"/>
      <c r="D42" s="10"/>
      <c r="AG42" t="s">
        <v>263</v>
      </c>
    </row>
    <row r="43" spans="1:33" x14ac:dyDescent="0.25">
      <c r="D43" s="10"/>
    </row>
    <row r="44" spans="1:33" x14ac:dyDescent="0.25">
      <c r="D44" s="10"/>
    </row>
    <row r="45" spans="1:33" x14ac:dyDescent="0.25">
      <c r="D45" s="10"/>
    </row>
    <row r="46" spans="1:33" x14ac:dyDescent="0.25">
      <c r="D46" s="10"/>
    </row>
    <row r="47" spans="1:33" x14ac:dyDescent="0.25">
      <c r="D47" s="10"/>
    </row>
    <row r="48" spans="1:33"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2">
    <mergeCell ref="A36:G40"/>
    <mergeCell ref="C13:G13"/>
    <mergeCell ref="C19:G19"/>
    <mergeCell ref="C20:G20"/>
    <mergeCell ref="C21:G21"/>
    <mergeCell ref="C22:G22"/>
    <mergeCell ref="C23:G23"/>
    <mergeCell ref="A1:G1"/>
    <mergeCell ref="C2:G2"/>
    <mergeCell ref="C3:G3"/>
    <mergeCell ref="C4:G4"/>
    <mergeCell ref="A35:C3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70</vt:i4>
      </vt:variant>
    </vt:vector>
  </HeadingPairs>
  <TitlesOfParts>
    <vt:vector size="84" baseType="lpstr">
      <vt:lpstr>Stavba</vt:lpstr>
      <vt:lpstr>VzorPolozky</vt:lpstr>
      <vt:lpstr>OV 01 0-1 Pol</vt:lpstr>
      <vt:lpstr>OV 01 0-2 Pol</vt:lpstr>
      <vt:lpstr>SO 01 01-1 Pol</vt:lpstr>
      <vt:lpstr>SO 01 01-2 Pol</vt:lpstr>
      <vt:lpstr>SO 01 ZTI</vt:lpstr>
      <vt:lpstr>SO 01 PLYN</vt:lpstr>
      <vt:lpstr>SO 01 ÚT</vt:lpstr>
      <vt:lpstr>SO 01 VZT</vt:lpstr>
      <vt:lpstr>SO 01 EL</vt:lpstr>
      <vt:lpstr>SO 02 02-1 Pol</vt:lpstr>
      <vt:lpstr>SO 03 03-1 Pol</vt:lpstr>
      <vt:lpstr>SO 03 03-2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'OV 01 0-1 Pol'!Názvy_tisku</vt:lpstr>
      <vt:lpstr>'OV 01 0-2 Pol'!Názvy_tisku</vt:lpstr>
      <vt:lpstr>'SO 01 01-1 Pol'!Názvy_tisku</vt:lpstr>
      <vt:lpstr>'SO 01 01-2 Pol'!Názvy_tisku</vt:lpstr>
      <vt:lpstr>'SO 01 EL'!Názvy_tisku</vt:lpstr>
      <vt:lpstr>'SO 01 PLYN'!Názvy_tisku</vt:lpstr>
      <vt:lpstr>'SO 01 ÚT'!Názvy_tisku</vt:lpstr>
      <vt:lpstr>'SO 01 VZT'!Názvy_tisku</vt:lpstr>
      <vt:lpstr>'SO 01 ZTI'!Názvy_tisku</vt:lpstr>
      <vt:lpstr>'SO 02 02-1 Pol'!Názvy_tisku</vt:lpstr>
      <vt:lpstr>'SO 03 03-1 Pol'!Názvy_tisku</vt:lpstr>
      <vt:lpstr>'SO 03 03-2 Pol'!Názvy_tisku</vt:lpstr>
      <vt:lpstr>oadresa</vt:lpstr>
      <vt:lpstr>Stavba!Objednatel</vt:lpstr>
      <vt:lpstr>Stavba!Objekt</vt:lpstr>
      <vt:lpstr>'OV 01 0-1 Pol'!Oblast_tisku</vt:lpstr>
      <vt:lpstr>'OV 01 0-2 Pol'!Oblast_tisku</vt:lpstr>
      <vt:lpstr>'SO 01 01-1 Pol'!Oblast_tisku</vt:lpstr>
      <vt:lpstr>'SO 01 01-2 Pol'!Oblast_tisku</vt:lpstr>
      <vt:lpstr>'SO 01 EL'!Oblast_tisku</vt:lpstr>
      <vt:lpstr>'SO 01 PLYN'!Oblast_tisku</vt:lpstr>
      <vt:lpstr>'SO 01 ÚT'!Oblast_tisku</vt:lpstr>
      <vt:lpstr>'SO 01 VZT'!Oblast_tisku</vt:lpstr>
      <vt:lpstr>'SO 01 ZTI'!Oblast_tisku</vt:lpstr>
      <vt:lpstr>'SO 02 02-1 Pol'!Oblast_tisku</vt:lpstr>
      <vt:lpstr>'SO 03 03-1 Pol'!Oblast_tisku</vt:lpstr>
      <vt:lpstr>'SO 03 03-2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Kohotová</dc:creator>
  <cp:lastModifiedBy>Probook</cp:lastModifiedBy>
  <cp:lastPrinted>2019-03-19T12:27:02Z</cp:lastPrinted>
  <dcterms:created xsi:type="dcterms:W3CDTF">2009-04-08T07:15:50Z</dcterms:created>
  <dcterms:modified xsi:type="dcterms:W3CDTF">2020-09-18T11:16:20Z</dcterms:modified>
</cp:coreProperties>
</file>