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 06.3 - příprava území" sheetId="1" state="visible" r:id="rId2"/>
    <sheet name="IO 17 - DEŠŤOVÁ KANALIZACE" sheetId="2" state="hidden" r:id="rId3"/>
  </sheets>
  <definedNames>
    <definedName function="false" hidden="false" localSheetId="1" name="_xlnm.Print_Area" vbProcedure="false">'IO 17 - DEŠŤOVÁ KANALIZACE'!$C$4:$J$76;'IO 17 - DEŠŤOVÁ KANALIZACE'!$C$82:$J$99;'IO 17 - DEŠŤOVÁ KANALIZACE'!$C$105:$K$238</definedName>
    <definedName function="false" hidden="false" localSheetId="1" name="_xlnm.Print_Titles" vbProcedure="false">'IO 17 - DEŠŤOVÁ KANALIZACE'!$117:$117</definedName>
    <definedName function="false" hidden="true" localSheetId="1" name="_xlnm._FilterDatabase" vbProcedure="false">'IO 17 - DEŠŤOVÁ KANALIZACE'!$C$117:$K$238</definedName>
    <definedName function="false" hidden="false" localSheetId="0" name="_xlnm.Print_Area" vbProcedure="false">'SO 06.3 - příprava území'!$C$4:$J$76;'SO 06.3 - příprava území'!$C$82:$J$101;'SO 06.3 - příprava území'!$C$107:$K$206</definedName>
    <definedName function="false" hidden="false" localSheetId="0" name="_xlnm.Print_Titles" vbProcedure="false">'SO 06.3 - příprava území'!$121:$121</definedName>
    <definedName function="false" hidden="true" localSheetId="0" name="_xlnm._FilterDatabase" vbProcedure="false">'SO 06.3 - příprava území'!$C$121:$K$206</definedName>
    <definedName function="false" hidden="false" localSheetId="0" name="Excel_BuiltIn_Print_Area" vbProcedure="false">('SO 06.3 - příprava území'!$C$4:$J$76,'SO 06.3 - příprava území'!$C$82:$J$101,'SO 06.3 - příprava území'!$C$107:$K$206)</definedName>
    <definedName function="false" hidden="false" localSheetId="1" name="Excel_BuiltIn_Print_Area" vbProcedure="false">('IO 17 - DEŠŤOVÁ KANALIZACE'!$C$4:$J$76,'IO 17 - DEŠŤOVÁ KANALIZACE'!$C$82:$J$99,'IO 17 - DEŠŤOVÁ KANALIZACE'!$C$105:$K$238)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<sst xmlns="http://schemas.openxmlformats.org/spreadsheetml/2006/main" count="2011" uniqueCount="372">
  <si>
    <t xml:space="preserve">{134b30fc-d3f6-4ced-bb91-a68dd7ee842d}</t>
  </si>
  <si>
    <t xml:space="preserve">2</t>
  </si>
  <si>
    <t xml:space="preserve">KRYCÍ LIST SOUPISU PRACÍ</t>
  </si>
  <si>
    <t xml:space="preserve">v ---  níže se nacházejí doplnkové a pomocné údaje k sestavám  --- v</t>
  </si>
  <si>
    <t xml:space="preserve">False</t>
  </si>
  <si>
    <t xml:space="preserve">Stavba:</t>
  </si>
  <si>
    <t xml:space="preserve">Objekt:</t>
  </si>
  <si>
    <t xml:space="preserve">SO 06 - ZPEVNĚNÉ PLOCHY A KRAJINÁŘSKÉ ÚPRAVY</t>
  </si>
  <si>
    <t xml:space="preserve">Soupis:</t>
  </si>
  <si>
    <t xml:space="preserve">SO 06.3 - příprava území</t>
  </si>
  <si>
    <t xml:space="preserve">KSO:</t>
  </si>
  <si>
    <t xml:space="preserve">CC-CZ:</t>
  </si>
  <si>
    <t xml:space="preserve">Místo:</t>
  </si>
  <si>
    <t xml:space="preserve">LUHAČOVICE</t>
  </si>
  <si>
    <t xml:space="preserve">Datum:</t>
  </si>
  <si>
    <t xml:space="preserve">Zadavatel:</t>
  </si>
  <si>
    <t xml:space="preserve">IČ:</t>
  </si>
  <si>
    <t xml:space="preserve">LÁZNĚ LUHAČOVICE a.s.</t>
  </si>
  <si>
    <t xml:space="preserve">DIČ:</t>
  </si>
  <si>
    <t xml:space="preserve">Uchazeč:</t>
  </si>
  <si>
    <t xml:space="preserve">Projektant:</t>
  </si>
  <si>
    <t xml:space="preserve">ing. Petr Všetečka, autorizovaný architekt, Brno</t>
  </si>
  <si>
    <t xml:space="preserve">Zpracovatel:</t>
  </si>
  <si>
    <t xml:space="preserve">Poznámka:</t>
  </si>
  <si>
    <t xml:space="preserve">TENTO VÝKAZ VÝMĚR OBSAHUJE SOUPIS POLOŽEK. ÚPLNÁ DOKUMENTACE TĚCHTO POLOŽEK JE PAK OBSAHEM PROJEKTOVÉ DOKUMENTACE, KTERÁ JE NEDÍLNOU SOUČÁSTÍ VÝKAZU VÝMĚR, A TO VE SVÉ TEXTOVÉ I GRAFICKÉ ČÁSTI.</t>
  </si>
  <si>
    <t xml:space="preserve">Cena bez DPH</t>
  </si>
  <si>
    <t xml:space="preserve">Základ daně</t>
  </si>
  <si>
    <t xml:space="preserve">Sazba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</si>
  <si>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</si>
  <si>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</si>
  <si>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</si>
  <si>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</si>
  <si>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</si>
  <si>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</si>
  <si>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</si>
  <si>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</si>
  <si>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</si>
  <si>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</si>
  <si>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</si>
  <si>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</si>
  <si>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</si>
  <si>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</si>
  <si>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</si>
  <si>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</si>
  <si>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</si>
  <si>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</si>
  <si>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</si>
  <si>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</si>
  <si>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</si>
  <si>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D1 - Odstranění technických prvků</t>
  </si>
  <si>
    <t xml:space="preserve">D2 - Modelace terénu</t>
  </si>
  <si>
    <t xml:space="preserve">SOUPIS PRACÍ</t>
  </si>
  <si>
    <t xml:space="preserve">PČ</t>
  </si>
  <si>
    <t xml:space="preserve">Typ</t>
  </si>
  <si>
    <t xml:space="preserve">Kód</t>
  </si>
  <si>
    <t xml:space="preserve">Popis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</si>
  <si>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</si>
  <si>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</si>
  <si>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</si>
  <si>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</si>
  <si>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</si>
  <si>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</si>
  <si>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</si>
  <si>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</si>
  <si>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</si>
  <si>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</si>
  <si>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</si>
  <si>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D</t>
  </si>
  <si>
    <t xml:space="preserve">D1</t>
  </si>
  <si>
    <t xml:space="preserve">Odstranění technických prvků</t>
  </si>
  <si>
    <t xml:space="preserve">1</t>
  </si>
  <si>
    <t xml:space="preserve">0</t>
  </si>
  <si>
    <t xml:space="preserve">ROZPOCET</t>
  </si>
  <si>
    <t xml:space="preserve">K</t>
  </si>
  <si>
    <t xml:space="preserve">113106121</t>
  </si>
  <si>
    <t xml:space="preserve">Rozebrání dlažeb z betonových nebo kamenných dlaždic komunikací pro pěší</t>
  </si>
  <si>
    <t xml:space="preserve">m2</t>
  </si>
  <si>
    <t xml:space="preserve">ÚRS 2018/1</t>
  </si>
  <si>
    <t xml:space="preserve">4</t>
  </si>
  <si>
    <t xml:space="preserve">PP</t>
  </si>
  <si>
    <t xml:space="preserve"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</si>
  <si>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 xml:space="preserve">113107163</t>
  </si>
  <si>
    <t xml:space="preserve">Odstranění podkladu pl přes 50 do 200 m2 z kameniva drceného tl 300 mm</t>
  </si>
  <si>
    <t xml:space="preserve">3</t>
  </si>
  <si>
    <t xml:space="preserve">113107136</t>
  </si>
  <si>
    <t xml:space="preserve">Odstranění krytu pl do 50 m2 z betonu vyztuženého sítěmi tl 150 mm</t>
  </si>
  <si>
    <t xml:space="preserve">vlastní</t>
  </si>
  <si>
    <t xml:space="preserve">6</t>
  </si>
  <si>
    <t xml:space="preserve">VV</t>
  </si>
  <si>
    <t xml:space="preserve">"bet. plochy" 31+39+23</t>
  </si>
  <si>
    <t xml:space="preserve">True</t>
  </si>
  <si>
    <t xml:space="preserve">113107123</t>
  </si>
  <si>
    <t xml:space="preserve">Odstranění podkladu pl do 50 m2 z kameniva drceného tl 300 mm</t>
  </si>
  <si>
    <t xml:space="preserve">8</t>
  </si>
  <si>
    <t xml:space="preserve">5</t>
  </si>
  <si>
    <t xml:space="preserve">113107182</t>
  </si>
  <si>
    <t xml:space="preserve">Odstranění podkladu pl přes 50 do 200 m2 živičných tl 100 mm</t>
  </si>
  <si>
    <t xml:space="preserve">10</t>
  </si>
  <si>
    <t xml:space="preserve">"živice"  214+83</t>
  </si>
  <si>
    <t xml:space="preserve">113106241</t>
  </si>
  <si>
    <t xml:space="preserve">Rozebrání vozovek ze silničních dílců - panely 2*3m</t>
  </si>
  <si>
    <t xml:space="preserve">12</t>
  </si>
  <si>
    <t xml:space="preserve">214</t>
  </si>
  <si>
    <t xml:space="preserve">7</t>
  </si>
  <si>
    <t xml:space="preserve">113107171</t>
  </si>
  <si>
    <t xml:space="preserve">Odstranění podkladu pl přes 50 do 200 m2 z betonu prostého tl 150 mm</t>
  </si>
  <si>
    <t xml:space="preserve">14</t>
  </si>
  <si>
    <t xml:space="preserve">113107162</t>
  </si>
  <si>
    <t xml:space="preserve">Odstranění podkladu pl přes 50 do 200 m2 z kameniva drceného tl 200 mm</t>
  </si>
  <si>
    <t xml:space="preserve">16</t>
  </si>
  <si>
    <t xml:space="preserve">9</t>
  </si>
  <si>
    <t xml:space="preserve">767161813</t>
  </si>
  <si>
    <t xml:space="preserve">Demontáž zábradlí nerozebíratelného hmotnosti 1m zábradlí do 20 kg</t>
  </si>
  <si>
    <t xml:space="preserve">m</t>
  </si>
  <si>
    <t xml:space="preserve">18</t>
  </si>
  <si>
    <t xml:space="preserve">15+15+7</t>
  </si>
  <si>
    <t xml:space="preserve">899331111</t>
  </si>
  <si>
    <t xml:space="preserve">Výšková úprava uličního vstupu nebo vpusti</t>
  </si>
  <si>
    <t xml:space="preserve">ks</t>
  </si>
  <si>
    <t xml:space="preserve">20</t>
  </si>
  <si>
    <t xml:space="preserve">11</t>
  </si>
  <si>
    <t xml:space="preserve">966071822</t>
  </si>
  <si>
    <t xml:space="preserve">Rozebrání drátěného pletiva se čtvercovými oky výšky do 2,0 m</t>
  </si>
  <si>
    <t xml:space="preserve">22</t>
  </si>
  <si>
    <t xml:space="preserve">"oplocení " 9+50+68</t>
  </si>
  <si>
    <t xml:space="preserve">961044111</t>
  </si>
  <si>
    <t xml:space="preserve">Bourání základů z betonu prostého (nefunkční šachty, pozůstatky základů ostatní)</t>
  </si>
  <si>
    <t xml:space="preserve">m3</t>
  </si>
  <si>
    <t xml:space="preserve">24</t>
  </si>
  <si>
    <t xml:space="preserve">13</t>
  </si>
  <si>
    <t xml:space="preserve">181114713</t>
  </si>
  <si>
    <t xml:space="preserve">Odstranění kamene, suti, zbytků volně ležících s okopáním a naložením na dopravní prostředek hmotnosti jednotlivě do 500 kg</t>
  </si>
  <si>
    <t xml:space="preserve">26</t>
  </si>
  <si>
    <t xml:space="preserve">162301101</t>
  </si>
  <si>
    <t xml:space="preserve">Vodorovné přemístění do 500 m výkopku/sypaniny z horniny tř. 1 až 4</t>
  </si>
  <si>
    <t xml:space="preserve">28</t>
  </si>
  <si>
    <t xml:space="preserve">(844*0,3+93*0,3+214*0,2+20)</t>
  </si>
  <si>
    <t xml:space="preserve">15</t>
  </si>
  <si>
    <t xml:space="preserve">997221611</t>
  </si>
  <si>
    <t xml:space="preserve">Nakládání suti na dopravní prostředky pro vodorovnou dopravu</t>
  </si>
  <si>
    <t xml:space="preserve">t</t>
  </si>
  <si>
    <t xml:space="preserve">30</t>
  </si>
  <si>
    <t xml:space="preserve">997221551</t>
  </si>
  <si>
    <t xml:space="preserve">Vodorovná doprava suti ze sypkých materiálů do 1 km</t>
  </si>
  <si>
    <t xml:space="preserve">32</t>
  </si>
  <si>
    <t xml:space="preserve">(844*0,3+93*0,3+214*0,2+20)*2,0</t>
  </si>
  <si>
    <t xml:space="preserve">17</t>
  </si>
  <si>
    <t xml:space="preserve">997221559</t>
  </si>
  <si>
    <t xml:space="preserve">Příplatek ZKD 1 km u vodorovné dopravy suti ze sypkých materiálů</t>
  </si>
  <si>
    <t xml:space="preserve">34</t>
  </si>
  <si>
    <t xml:space="preserve">Příplatek ZKD 1 km u vodorovné dopravy suti ze sypkých materiálů (15km)</t>
  </si>
  <si>
    <t xml:space="preserve">687,8*15 'Přepočtené koeficientem množství</t>
  </si>
  <si>
    <t xml:space="preserve">997221612</t>
  </si>
  <si>
    <t xml:space="preserve">Nakládání vybouraných hmot na dopravní prostředky pro vodorovnou dopravu</t>
  </si>
  <si>
    <t xml:space="preserve">36</t>
  </si>
  <si>
    <t xml:space="preserve">19</t>
  </si>
  <si>
    <t xml:space="preserve">997221571</t>
  </si>
  <si>
    <t xml:space="preserve">Vodorovná doprava vybouraných hmot do 1 km</t>
  </si>
  <si>
    <t xml:space="preserve">38</t>
  </si>
  <si>
    <t xml:space="preserve">((1149-305)*0,05+93*0,15+297*0,1+214*0,2*0,8+83*0,15+20)*2,0 +109,4*0,015+127*0,005</t>
  </si>
  <si>
    <t xml:space="preserve">997221579</t>
  </si>
  <si>
    <t xml:space="preserve">Příplatek ZKD 1 km u vodorovné dopravy vybouraných hmot</t>
  </si>
  <si>
    <t xml:space="preserve">40</t>
  </si>
  <si>
    <t xml:space="preserve">Příplatek ZKD 1 km u vodorovné dopravy vybouraných hmot (15km)</t>
  </si>
  <si>
    <t xml:space="preserve">307,356*15 'Přepočtené koeficientem množství</t>
  </si>
  <si>
    <t xml:space="preserve">21</t>
  </si>
  <si>
    <t xml:space="preserve">spec</t>
  </si>
  <si>
    <t xml:space="preserve">poplatek za uložení na skládku (štěrk se zeminou)</t>
  </si>
  <si>
    <t xml:space="preserve">42</t>
  </si>
  <si>
    <t xml:space="preserve">spec.1</t>
  </si>
  <si>
    <t xml:space="preserve">poplatek za uložení na skládku (stavební suť, beton, asfalt)</t>
  </si>
  <si>
    <t xml:space="preserve">44</t>
  </si>
  <si>
    <t xml:space="preserve">D2</t>
  </si>
  <si>
    <t xml:space="preserve">Modelace terénu</t>
  </si>
  <si>
    <t xml:space="preserve">23</t>
  </si>
  <si>
    <t xml:space="preserve">181111131</t>
  </si>
  <si>
    <t xml:space="preserve">Plošná úprava terénu do 500 m2 zemina tř 1 až 4 nerovnosti do +/- 200 mm v rovinně a svahu do 1:5</t>
  </si>
  <si>
    <t xml:space="preserve">46</t>
  </si>
  <si>
    <t xml:space="preserve">"modelace terénu" 77+260+100</t>
  </si>
  <si>
    <t xml:space="preserve">181111132</t>
  </si>
  <si>
    <t xml:space="preserve">Plošná úprava terénu do 500 m2 zemina tř 1 až 4 nerovnosti do +/- 200 mm ve svahu do 1:2</t>
  </si>
  <si>
    <t xml:space="preserve">48</t>
  </si>
  <si>
    <t xml:space="preserve">"modelace terénu" 270</t>
  </si>
  <si>
    <t xml:space="preserve">25</t>
  </si>
  <si>
    <t xml:space="preserve">181111133</t>
  </si>
  <si>
    <t xml:space="preserve">Plošná úprava terénu do 500 m2 zemina tř 1 až 4 nerovnosti do +/- 200 mm ve svahu do 1:1</t>
  </si>
  <si>
    <t xml:space="preserve">50</t>
  </si>
  <si>
    <t xml:space="preserve">"modelace terénu" 88+62+100</t>
  </si>
  <si>
    <t xml:space="preserve">131203101</t>
  </si>
  <si>
    <t xml:space="preserve">Hloubená vykopávka v hornině tř. 3 - hrubé terénní výkopy</t>
  </si>
  <si>
    <t xml:space="preserve">52</t>
  </si>
  <si>
    <t xml:space="preserve">"odtěžení do požadovaných sklonů" 13,2+9,3+124+148</t>
  </si>
  <si>
    <t xml:space="preserve">27</t>
  </si>
  <si>
    <t xml:space="preserve">174101101</t>
  </si>
  <si>
    <t xml:space="preserve">Zásyp jam, šachet rýh nebo kolem objektů sypaninou se zhutněním</t>
  </si>
  <si>
    <t xml:space="preserve">54</t>
  </si>
  <si>
    <t xml:space="preserve">30+130</t>
  </si>
  <si>
    <t xml:space="preserve">56</t>
  </si>
  <si>
    <t xml:space="preserve">294,5+160</t>
  </si>
  <si>
    <t xml:space="preserve">29</t>
  </si>
  <si>
    <t xml:space="preserve">58</t>
  </si>
  <si>
    <t xml:space="preserve">(294,5-160)*1,6</t>
  </si>
  <si>
    <t xml:space="preserve">60</t>
  </si>
  <si>
    <t xml:space="preserve">31</t>
  </si>
  <si>
    <t xml:space="preserve">62</t>
  </si>
  <si>
    <t xml:space="preserve">215,2*15 'Přepočtené koeficientem množství</t>
  </si>
  <si>
    <t xml:space="preserve">spec.2</t>
  </si>
  <si>
    <t xml:space="preserve">poplatek za uložení na skládku (výkopová zemina)</t>
  </si>
  <si>
    <t xml:space="preserve">64</t>
  </si>
  <si>
    <t xml:space="preserve">{ef302041-f48c-4b66-b245-24074765dda2}</t>
  </si>
  <si>
    <t xml:space="preserve">IO 17 - DEŠŤOVÁ KANALIZACE</t>
  </si>
  <si>
    <t xml:space="preserve">827 29</t>
  </si>
  <si>
    <t xml:space="preserve">721 - Kanalizace dešťová</t>
  </si>
  <si>
    <t xml:space="preserve">831 - Kanalizační přípojka (KD1)</t>
  </si>
  <si>
    <t xml:space="preserve">721</t>
  </si>
  <si>
    <t xml:space="preserve">Kanalizace dešťová</t>
  </si>
  <si>
    <t xml:space="preserve">132301111</t>
  </si>
  <si>
    <t xml:space="preserve">Hloubení rýh šířky do 100 cm v hor.3 a 4</t>
  </si>
  <si>
    <t xml:space="preserve">RTS 18/ II</t>
  </si>
  <si>
    <t xml:space="preserve">161101101</t>
  </si>
  <si>
    <t xml:space="preserve">Vodorovné přemístění výkopku</t>
  </si>
  <si>
    <t xml:space="preserve">139600012</t>
  </si>
  <si>
    <t xml:space="preserve">Ruční výkop jam, rýh a šachet v hornině tř. 3 a 4</t>
  </si>
  <si>
    <t xml:space="preserve">151101102</t>
  </si>
  <si>
    <t xml:space="preserve">Pažení a rozepření stěn jam a rýh - příložné - hl. do 3m D+M</t>
  </si>
  <si>
    <t xml:space="preserve">21275211</t>
  </si>
  <si>
    <t xml:space="preserve">Potrubí průsakové Agrosil 2500 SN8 PE-HD perforace 360° ležaté v zemi DN 150/TP   D+M</t>
  </si>
  <si>
    <t xml:space="preserve">721176139</t>
  </si>
  <si>
    <t xml:space="preserve">Potrubí KG svodné (ležaté) v zemi DN 250x6,2 mm D+M</t>
  </si>
  <si>
    <t xml:space="preserve">721176138</t>
  </si>
  <si>
    <t xml:space="preserve">Potrubí KG svodné (ležaté) v zemi DN 200x5,0 mm D+M</t>
  </si>
  <si>
    <t xml:space="preserve">721176137</t>
  </si>
  <si>
    <t xml:space="preserve">Potrubí KG svodné (ležaté) v zemi DN 150x4,0 mm D+M</t>
  </si>
  <si>
    <t xml:space="preserve">721176136</t>
  </si>
  <si>
    <t xml:space="preserve">Potrubí KG svodné (ležaté) v zemi DN 125x3,2 mm D+M</t>
  </si>
  <si>
    <t xml:space="preserve">721176135</t>
  </si>
  <si>
    <t xml:space="preserve">Potrubí KG svodné (ležaté) v zemi DN 100x3,2 mm D+M</t>
  </si>
  <si>
    <t xml:space="preserve">721290112</t>
  </si>
  <si>
    <t xml:space="preserve">Zkouška těsnosti kanalizace do DN 250</t>
  </si>
  <si>
    <t xml:space="preserve">2865171</t>
  </si>
  <si>
    <t xml:space="preserve">Tvarovky odboč. plast. gum. kroužek DN 250  D+M</t>
  </si>
  <si>
    <t xml:space="preserve">kus</t>
  </si>
  <si>
    <t xml:space="preserve">28651712</t>
  </si>
  <si>
    <t xml:space="preserve">Tvarovky jednoos. plast. gum.kroužek DN 250  D+M</t>
  </si>
  <si>
    <t xml:space="preserve">2865181</t>
  </si>
  <si>
    <t xml:space="preserve">Přesuvky z plastu, gumový kroužek, DN 250  D+M</t>
  </si>
  <si>
    <t xml:space="preserve">2865170</t>
  </si>
  <si>
    <t xml:space="preserve">Tvarovky odboč. plast. gum. kroužek DN 200  D+M</t>
  </si>
  <si>
    <t xml:space="preserve">28651701</t>
  </si>
  <si>
    <t xml:space="preserve">Tvarovky jednoos. plast. gum.kroužek DN 200  D+M</t>
  </si>
  <si>
    <t xml:space="preserve">2865181.1</t>
  </si>
  <si>
    <t xml:space="preserve">Přesuvky z plastu, gumový kroužek, DN 200  D+M</t>
  </si>
  <si>
    <t xml:space="preserve">28651705</t>
  </si>
  <si>
    <t xml:space="preserve">Tvarovky odboč. plast. gum. kroužek DN 150  D+M</t>
  </si>
  <si>
    <t xml:space="preserve">28651706</t>
  </si>
  <si>
    <t xml:space="preserve">Tvarovky jednoos. plast. gum.kroužek DN 150  D+M</t>
  </si>
  <si>
    <t xml:space="preserve">28651812</t>
  </si>
  <si>
    <t xml:space="preserve">Přesuvky z plastu, gumový kroužek, DN 150  D+M</t>
  </si>
  <si>
    <t xml:space="preserve">8944112</t>
  </si>
  <si>
    <t xml:space="preserve">Zřízení šachet z dílců, dno B 30, potrubí DN 250/250 včetně dílců TBS-Q 100/50 PS a TBR-Q 100-63/58 KPS</t>
  </si>
  <si>
    <t xml:space="preserve">8944111</t>
  </si>
  <si>
    <t xml:space="preserve">Zřízení šachet z dílců, dno B 30, potrubí DN 200/200 včetně dílců TBS-Q 100/50 PS a TBR-Q 100-63/58 KPS</t>
  </si>
  <si>
    <t xml:space="preserve">8944110</t>
  </si>
  <si>
    <t xml:space="preserve">Zřízení šachet z dílců, dno B 30, potrubí DN 150/150 včetně dílců TBS-Q 100/50 PS a TBR-Q 100-63/58 KPS</t>
  </si>
  <si>
    <t xml:space="preserve">894401211</t>
  </si>
  <si>
    <t xml:space="preserve">Osazení betonových skruží rovných 29/100/9 včetně dodávky skruže TBS-Q 100/100 PS 100/100/90</t>
  </si>
  <si>
    <t xml:space="preserve">8944012112</t>
  </si>
  <si>
    <t xml:space="preserve">Osazení betonových skruží rovných 29/100/9 včetně dodávky skruže TBS-Q 100/50 PS 100/50/90</t>
  </si>
  <si>
    <t xml:space="preserve">8944012113</t>
  </si>
  <si>
    <t xml:space="preserve">Osazení betonových skruží rovných 29/100/9 včetně dodávky skruže TBS-Q 100/25 PS 100/25/90</t>
  </si>
  <si>
    <t xml:space="preserve">89910111</t>
  </si>
  <si>
    <t xml:space="preserve">Osazení poklopu s rámem včetně dodávky poklopu lit. kruhového D 400 s odvět.</t>
  </si>
  <si>
    <t xml:space="preserve">8944110.1</t>
  </si>
  <si>
    <t xml:space="preserve">Vpusť uliční z dílců, s kal.košem s výtokem DN 200, mříž litina</t>
  </si>
  <si>
    <t xml:space="preserve">5516249</t>
  </si>
  <si>
    <t xml:space="preserve">Lapač střešních splavenin DN 100  D+M</t>
  </si>
  <si>
    <t xml:space="preserve">899623111</t>
  </si>
  <si>
    <t xml:space="preserve">Obetonování tvarovek hubeným betonem</t>
  </si>
  <si>
    <t xml:space="preserve">Zásyp jam, rýh, šachet se zhutněním</t>
  </si>
  <si>
    <t xml:space="preserve">460600001</t>
  </si>
  <si>
    <t xml:space="preserve">Naložení, odvoz a uložení na skládku do 15km</t>
  </si>
  <si>
    <t xml:space="preserve">33</t>
  </si>
  <si>
    <t xml:space="preserve">175101101</t>
  </si>
  <si>
    <t xml:space="preserve">Obsyp potrubí bez prohození sypaniny D+M</t>
  </si>
  <si>
    <t xml:space="preserve">66</t>
  </si>
  <si>
    <t xml:space="preserve">451575111</t>
  </si>
  <si>
    <t xml:space="preserve">Lože pod potrubí z kameniva těženého 0 - 4 mm D+M</t>
  </si>
  <si>
    <t xml:space="preserve">68</t>
  </si>
  <si>
    <t xml:space="preserve">35</t>
  </si>
  <si>
    <t xml:space="preserve">175101102</t>
  </si>
  <si>
    <t xml:space="preserve">Obsyp objektů bez prohození sypaniny D+M</t>
  </si>
  <si>
    <t xml:space="preserve">70</t>
  </si>
  <si>
    <t xml:space="preserve">72117096</t>
  </si>
  <si>
    <t xml:space="preserve">Napojení trativodu z drenážních trubek lože a obsyp štěrkopískem</t>
  </si>
  <si>
    <t xml:space="preserve">72</t>
  </si>
  <si>
    <t xml:space="preserve">37</t>
  </si>
  <si>
    <t xml:space="preserve">451971111</t>
  </si>
  <si>
    <t xml:space="preserve">Položení vrstvy z geotextil.,uchycení spony, hřeby D+M</t>
  </si>
  <si>
    <t xml:space="preserve">74</t>
  </si>
  <si>
    <t xml:space="preserve">58331907</t>
  </si>
  <si>
    <t xml:space="preserve">Kamenivo drcené frakce 32/63 do vsakovacích objektů</t>
  </si>
  <si>
    <t xml:space="preserve">76</t>
  </si>
  <si>
    <t xml:space="preserve">39</t>
  </si>
  <si>
    <t xml:space="preserve">72117096.1</t>
  </si>
  <si>
    <t xml:space="preserve">Propojení drenážního potrubí DN100 u základů na kanalizaci</t>
  </si>
  <si>
    <t xml:space="preserve">soubor</t>
  </si>
  <si>
    <t xml:space="preserve">78</t>
  </si>
  <si>
    <t xml:space="preserve">72119040</t>
  </si>
  <si>
    <t xml:space="preserve">Montáž upevnění a konstrukcí D+M</t>
  </si>
  <si>
    <t xml:space="preserve">kg</t>
  </si>
  <si>
    <t xml:space="preserve">80</t>
  </si>
  <si>
    <t xml:space="preserve">41</t>
  </si>
  <si>
    <t xml:space="preserve">0052410</t>
  </si>
  <si>
    <t xml:space="preserve">Vytýčení/zaměření</t>
  </si>
  <si>
    <t xml:space="preserve">82</t>
  </si>
  <si>
    <t xml:space="preserve">998721204</t>
  </si>
  <si>
    <t xml:space="preserve">Přesun hmot pro kanalizaci</t>
  </si>
  <si>
    <t xml:space="preserve">%</t>
  </si>
  <si>
    <t xml:space="preserve">84</t>
  </si>
  <si>
    <t xml:space="preserve">831</t>
  </si>
  <si>
    <t xml:space="preserve">Kanalizační přípojka (KD1)</t>
  </si>
  <si>
    <t xml:space="preserve">43</t>
  </si>
  <si>
    <t xml:space="preserve">86</t>
  </si>
  <si>
    <t xml:space="preserve">139600012.1</t>
  </si>
  <si>
    <t xml:space="preserve">Ruční výkop rýh v hornině tř. 3 a 4</t>
  </si>
  <si>
    <t xml:space="preserve">88</t>
  </si>
  <si>
    <t xml:space="preserve">45</t>
  </si>
  <si>
    <t xml:space="preserve">151101102.1</t>
  </si>
  <si>
    <t xml:space="preserve">Pažení a rozepření stěn jam a rýh - hl. do 2m</t>
  </si>
  <si>
    <t xml:space="preserve">90</t>
  </si>
  <si>
    <t xml:space="preserve">141721104</t>
  </si>
  <si>
    <t xml:space="preserve">Protlačení trub pod chodníkem a časti komunikace do DN 300 mm v hor.1 - 4</t>
  </si>
  <si>
    <t xml:space="preserve">92</t>
  </si>
  <si>
    <t xml:space="preserve">47</t>
  </si>
  <si>
    <t xml:space="preserve">94</t>
  </si>
  <si>
    <t xml:space="preserve">175101102.1</t>
  </si>
  <si>
    <t xml:space="preserve">Obsyp potrubí a objektů bez prohození sypaniny D+M</t>
  </si>
  <si>
    <t xml:space="preserve">96</t>
  </si>
  <si>
    <t xml:space="preserve">49</t>
  </si>
  <si>
    <t xml:space="preserve">174101101.1</t>
  </si>
  <si>
    <t xml:space="preserve">Zásyp jam a rýh se zhutněním</t>
  </si>
  <si>
    <t xml:space="preserve">98</t>
  </si>
  <si>
    <t xml:space="preserve">100</t>
  </si>
  <si>
    <t xml:space="preserve">51</t>
  </si>
  <si>
    <t xml:space="preserve">899721112</t>
  </si>
  <si>
    <t xml:space="preserve">Výstražná folie š.330x1,2 mm hnědá 3,3m/kg</t>
  </si>
  <si>
    <t xml:space="preserve">102</t>
  </si>
  <si>
    <t xml:space="preserve">104</t>
  </si>
  <si>
    <t xml:space="preserve">53</t>
  </si>
  <si>
    <t xml:space="preserve">8313501144</t>
  </si>
  <si>
    <t xml:space="preserve">Kanalizační přípojka z trub PVC KG, DN 250, uložení do výkopu včetně pomocných materiálů, do 2,0 m D+M</t>
  </si>
  <si>
    <t xml:space="preserve">106</t>
  </si>
  <si>
    <t xml:space="preserve">721290112.1</t>
  </si>
  <si>
    <t xml:space="preserve">Zkouška těsnosti kanalizace</t>
  </si>
  <si>
    <t xml:space="preserve">108</t>
  </si>
  <si>
    <t xml:space="preserve">55</t>
  </si>
  <si>
    <t xml:space="preserve">110</t>
  </si>
  <si>
    <t xml:space="preserve">89910111.1</t>
  </si>
  <si>
    <t xml:space="preserve">Osazení poklopu s rámem včetně dodávky poklopu lit. kruhového D 250 s odvět.</t>
  </si>
  <si>
    <t xml:space="preserve">112</t>
  </si>
  <si>
    <t xml:space="preserve">57</t>
  </si>
  <si>
    <t xml:space="preserve">721170967</t>
  </si>
  <si>
    <t xml:space="preserve">Napojení na stávající kanalizační šachtu</t>
  </si>
  <si>
    <t xml:space="preserve">114</t>
  </si>
  <si>
    <t xml:space="preserve">Napojení na stávající kanlizační šachtu</t>
  </si>
  <si>
    <t xml:space="preserve">9149920</t>
  </si>
  <si>
    <t xml:space="preserve">Dopravní značení a zabezpečení provozu</t>
  </si>
  <si>
    <t xml:space="preserve">116</t>
  </si>
  <si>
    <t xml:space="preserve">59</t>
  </si>
  <si>
    <t xml:space="preserve">99827620</t>
  </si>
  <si>
    <t xml:space="preserve">Přesun hmot pro inženýrské sítě</t>
  </si>
  <si>
    <t xml:space="preserve">118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</si>
</sst>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dd\.mm\.yyyy"/>
    <numFmt numFmtId="167" formatCode="#,##0.00"/>
    <numFmt numFmtId="168" formatCode="#,##0.00%"/>
    <numFmt numFmtId="169" formatCode="#,##0.00000"/>
    <numFmt numFmtId="170" formatCode="@"/>
    <numFmt numFmtId="171" formatCode="#,##0.000"/>
  </numFmts>
  <fonts count="27">
    <font>
      <sz val="8"/>
      <name val="Arial CE"/>
      <family val="2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2"/>
      <color rgb="FF0000FF"/>
      <name val="Arial CE"/>
      <family val="2"/>
      <charset val="238"/>
    </font>
    <font>
      <u val="single"/>
      <sz val="11"/>
      <color rgb="FF0000FF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b val="true"/>
      <sz val="14"/>
      <name val="Arial CE"/>
      <family val="0"/>
    </font>
    <font>
      <sz val="10"/>
      <color rgb="FF3366FF"/>
      <name val="Arial CE"/>
      <family val="0"/>
    </font>
    <font>
      <sz val="10"/>
      <color rgb="FF969696"/>
      <name val="Arial CE"/>
      <family val="0"/>
    </font>
    <font>
      <b val="true"/>
      <sz val="11"/>
      <name val="Arial CE"/>
      <family val="0"/>
    </font>
    <font>
      <sz val="10"/>
      <name val="Arial CE"/>
      <family val="0"/>
    </font>
    <font>
      <b val="true"/>
      <sz val="10"/>
      <name val="Arial CE"/>
      <family val="0"/>
    </font>
    <font>
      <b val="true"/>
      <sz val="12"/>
      <color rgb="FF800000"/>
      <name val="Arial CE"/>
      <family val="0"/>
    </font>
    <font>
      <sz val="8"/>
      <color rgb="FF969696"/>
      <name val="Arial CE"/>
      <family val="0"/>
    </font>
    <font>
      <b val="true"/>
      <sz val="12"/>
      <name val="Arial CE"/>
      <family val="0"/>
    </font>
    <font>
      <b val="true"/>
      <sz val="10"/>
      <color rgb="FF333333"/>
      <name val="Arial CE"/>
      <family val="0"/>
    </font>
    <font>
      <sz val="9"/>
      <name val="Arial CE"/>
      <family val="0"/>
    </font>
    <font>
      <sz val="12"/>
      <color rgb="FF003366"/>
      <name val="Arial CE"/>
      <family val="0"/>
    </font>
    <font>
      <sz val="9"/>
      <color rgb="FF969696"/>
      <name val="Arial CE"/>
      <family val="0"/>
    </font>
    <font>
      <sz val="8"/>
      <color rgb="FF800000"/>
      <name val="Arial CE"/>
      <family val="0"/>
    </font>
    <font>
      <b val="true"/>
      <sz val="8"/>
      <name val="Arial CE"/>
      <family val="0"/>
    </font>
    <font>
      <sz val="8"/>
      <color rgb="FF003366"/>
      <name val="Arial CE"/>
      <family val="0"/>
    </font>
    <font>
      <sz val="7"/>
      <color rgb="FF969696"/>
      <name val="Arial CE"/>
      <family val="0"/>
    </font>
    <font>
      <sz val="7"/>
      <name val="Arial CE"/>
      <family val="0"/>
    </font>
    <font>
      <sz val="8"/>
      <color rgb="FF333333"/>
      <name val="Arial CE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2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12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1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8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ý odkaz 2" xfId="20"/>
    <cellStyle name="Hypertextový odkaz 3" xfId="21"/>
    <cellStyle name="Normal_spec_rtch" xfId="22"/>
    <cellStyle name="normální 10" xfId="23"/>
    <cellStyle name="Normální 2" xfId="24"/>
    <cellStyle name="Normální 3" xfId="25"/>
    <cellStyle name="Styl 1" xfId="26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280080</xdr:colOff>
      <xdr:row>1</xdr:row>
      <xdr:rowOff>143280</xdr:rowOff>
    </xdr:to>
    <xdr:pic>
      <xdr:nvPicPr>
        <xdr:cNvPr id="0" name="Picture 1_9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0080" cy="285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280080</xdr:colOff>
      <xdr:row>1</xdr:row>
      <xdr:rowOff>143280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0080" cy="285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2:BM2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9.28515625" defaultRowHeight="11.25" zeroHeight="false" outlineLevelRow="0" outlineLevelCol="0"/>
  <cols>
    <col collapsed="false" customWidth="true" hidden="false" outlineLevel="0" max="1" min="1" style="0" width="8.28"/>
    <col collapsed="false" customWidth="true" hidden="false" outlineLevel="0" max="2" min="2" style="0" width="1.61"/>
    <col collapsed="false" customWidth="true" hidden="false" outlineLevel="0" max="3" min="3" style="0" width="4.11"/>
    <col collapsed="false" customWidth="true" hidden="false" outlineLevel="0" max="4" min="4" style="0" width="4.28"/>
    <col collapsed="false" customWidth="true" hidden="false" outlineLevel="0" max="5" min="5" style="0" width="17.11"/>
    <col collapsed="false" customWidth="true" hidden="false" outlineLevel="0" max="6" min="6" style="0" width="50.77"/>
    <col collapsed="false" customWidth="true" hidden="false" outlineLevel="0" max="7" min="7" style="0" width="6.94"/>
    <col collapsed="false" customWidth="true" hidden="false" outlineLevel="0" max="8" min="8" style="0" width="11.49"/>
    <col collapsed="false" customWidth="true" hidden="false" outlineLevel="0" max="9" min="9" style="1" width="20.11"/>
    <col collapsed="false" customWidth="true" hidden="false" outlineLevel="0" max="11" min="10" style="0" width="20.11"/>
    <col collapsed="false" customWidth="true" hidden="true" outlineLevel="0" max="13" min="13" style="0" width="10.78"/>
    <col collapsed="false" customWidth="false" hidden="true" outlineLevel="0" max="14" min="14" style="0" width="9.28"/>
    <col collapsed="false" customWidth="true" hidden="true" outlineLevel="0" max="20" min="15" style="0" width="14.11"/>
    <col collapsed="false" customWidth="true" hidden="true" outlineLevel="0" max="21" min="21" style="0" width="16.28"/>
    <col collapsed="false" customWidth="true" hidden="false" outlineLevel="0" max="22" min="22" style="0" width="12.28"/>
    <col collapsed="false" customWidth="true" hidden="false" outlineLevel="0" max="23" min="23" style="0" width="16.28"/>
    <col collapsed="false" customWidth="true" hidden="false" outlineLevel="0" max="24" min="24" style="0" width="12.28"/>
    <col collapsed="false" customWidth="true" hidden="false" outlineLevel="0" max="25" min="25" style="0" width="14.94"/>
    <col collapsed="false" customWidth="true" hidden="false" outlineLevel="0" max="26" min="26" style="0" width="10.94"/>
    <col collapsed="false" customWidth="true" hidden="false" outlineLevel="0" max="27" min="27" style="0" width="14.94"/>
    <col collapsed="false" customWidth="true" hidden="false" outlineLevel="0" max="28" min="28" style="0" width="16.28"/>
    <col collapsed="false" customWidth="true" hidden="false" outlineLevel="0" max="29" min="29" style="0" width="10.94"/>
    <col collapsed="false" customWidth="true" hidden="false" outlineLevel="0" max="30" min="30" style="0" width="14.94"/>
    <col collapsed="false" customWidth="true" hidden="false" outlineLevel="0" max="31" min="31" style="0" width="16.28"/>
    <col collapsed="false" customWidth="false" hidden="true" outlineLevel="0" max="65" min="44" style="0" width="9.28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0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6"/>
      <c r="J3" s="5"/>
      <c r="K3" s="5"/>
      <c r="L3" s="7"/>
      <c r="AT3" s="3" t="s">
        <v>1</v>
      </c>
    </row>
    <row r="4" customFormat="false" ht="24.95" hidden="false" customHeight="true" outlineLevel="0" collapsed="false">
      <c r="B4" s="7"/>
      <c r="D4" s="8" t="s">
        <v>2</v>
      </c>
      <c r="L4" s="7"/>
      <c r="M4" s="9" t="s">
        <v>3</v>
      </c>
      <c r="AT4" s="3" t="s">
        <v>4</v>
      </c>
    </row>
    <row r="5" customFormat="false" ht="6.95" hidden="false" customHeight="true" outlineLevel="0" collapsed="false">
      <c r="B5" s="7"/>
      <c r="L5" s="7"/>
    </row>
    <row r="6" customFormat="false" ht="12" hidden="false" customHeight="true" outlineLevel="0" collapsed="false">
      <c r="B6" s="7"/>
      <c r="D6" s="10" t="s">
        <v>5</v>
      </c>
      <c r="L6" s="7"/>
    </row>
    <row r="7" customFormat="false" ht="16.5" hidden="false" customHeight="true" outlineLevel="0" collapsed="false">
      <c r="B7" s="7"/>
      <c r="E7" s="11" t="e">
        <f aca="false">#REF!</f>
        <v>#REF!</v>
      </c>
      <c r="F7" s="11"/>
      <c r="G7" s="11"/>
      <c r="H7" s="11"/>
      <c r="L7" s="7"/>
    </row>
    <row r="8" customFormat="false" ht="12" hidden="false" customHeight="true" outlineLevel="0" collapsed="false">
      <c r="B8" s="7"/>
      <c r="D8" s="10" t="s">
        <v>6</v>
      </c>
      <c r="L8" s="7"/>
    </row>
    <row r="9" s="16" customFormat="true" ht="16.5" hidden="false" customHeight="true" outlineLevel="0" collapsed="false">
      <c r="A9" s="12"/>
      <c r="B9" s="13"/>
      <c r="C9" s="12"/>
      <c r="D9" s="12"/>
      <c r="E9" s="11" t="s">
        <v>7</v>
      </c>
      <c r="F9" s="11"/>
      <c r="G9" s="11"/>
      <c r="H9" s="11"/>
      <c r="I9" s="14"/>
      <c r="J9" s="12"/>
      <c r="K9" s="12"/>
      <c r="L9" s="15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="16" customFormat="true" ht="12" hidden="false" customHeight="true" outlineLevel="0" collapsed="false">
      <c r="A10" s="12"/>
      <c r="B10" s="13"/>
      <c r="C10" s="12"/>
      <c r="D10" s="10" t="s">
        <v>8</v>
      </c>
      <c r="E10" s="12"/>
      <c r="F10" s="12"/>
      <c r="G10" s="12"/>
      <c r="H10" s="12"/>
      <c r="I10" s="14"/>
      <c r="J10" s="12"/>
      <c r="K10" s="12"/>
      <c r="L10" s="15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="16" customFormat="true" ht="16.5" hidden="false" customHeight="true" outlineLevel="0" collapsed="false">
      <c r="A11" s="12"/>
      <c r="B11" s="13"/>
      <c r="C11" s="12"/>
      <c r="D11" s="12"/>
      <c r="E11" s="17" t="s">
        <v>9</v>
      </c>
      <c r="F11" s="17"/>
      <c r="G11" s="17"/>
      <c r="H11" s="17"/>
      <c r="I11" s="14"/>
      <c r="J11" s="12"/>
      <c r="K11" s="12"/>
      <c r="L11" s="15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="16" customFormat="true" ht="11.25" hidden="false" customHeight="false" outlineLevel="0" collapsed="false">
      <c r="A12" s="12"/>
      <c r="B12" s="13"/>
      <c r="C12" s="12"/>
      <c r="D12" s="12"/>
      <c r="E12" s="12"/>
      <c r="F12" s="12"/>
      <c r="G12" s="12"/>
      <c r="H12" s="12"/>
      <c r="I12" s="14"/>
      <c r="J12" s="12"/>
      <c r="K12" s="12"/>
      <c r="L12" s="1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="16" customFormat="true" ht="12" hidden="false" customHeight="true" outlineLevel="0" collapsed="false">
      <c r="A13" s="12"/>
      <c r="B13" s="13"/>
      <c r="C13" s="12"/>
      <c r="D13" s="10" t="s">
        <v>10</v>
      </c>
      <c r="E13" s="12"/>
      <c r="F13" s="18"/>
      <c r="G13" s="12"/>
      <c r="H13" s="12"/>
      <c r="I13" s="19" t="s">
        <v>11</v>
      </c>
      <c r="J13" s="18"/>
      <c r="K13" s="12"/>
      <c r="L13" s="1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="16" customFormat="true" ht="12" hidden="false" customHeight="true" outlineLevel="0" collapsed="false">
      <c r="A14" s="12"/>
      <c r="B14" s="13"/>
      <c r="C14" s="12"/>
      <c r="D14" s="10" t="s">
        <v>12</v>
      </c>
      <c r="E14" s="12"/>
      <c r="F14" s="18" t="s">
        <v>13</v>
      </c>
      <c r="G14" s="12"/>
      <c r="H14" s="12"/>
      <c r="I14" s="19" t="s">
        <v>14</v>
      </c>
      <c r="J14" s="20" t="e">
        <f aca="false">#REF!</f>
        <v>#REF!</v>
      </c>
      <c r="K14" s="12"/>
      <c r="L14" s="15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="16" customFormat="true" ht="10.9" hidden="false" customHeight="true" outlineLevel="0" collapsed="false">
      <c r="A15" s="12"/>
      <c r="B15" s="13"/>
      <c r="C15" s="12"/>
      <c r="D15" s="12"/>
      <c r="E15" s="12"/>
      <c r="F15" s="12"/>
      <c r="G15" s="12"/>
      <c r="H15" s="12"/>
      <c r="I15" s="14"/>
      <c r="J15" s="12"/>
      <c r="K15" s="12"/>
      <c r="L15" s="15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="16" customFormat="true" ht="12" hidden="false" customHeight="true" outlineLevel="0" collapsed="false">
      <c r="A16" s="12"/>
      <c r="B16" s="13"/>
      <c r="C16" s="12"/>
      <c r="D16" s="10" t="s">
        <v>15</v>
      </c>
      <c r="E16" s="12"/>
      <c r="F16" s="12"/>
      <c r="G16" s="12"/>
      <c r="H16" s="12"/>
      <c r="I16" s="19" t="s">
        <v>16</v>
      </c>
      <c r="J16" s="18"/>
      <c r="K16" s="12"/>
      <c r="L16" s="15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="16" customFormat="true" ht="18" hidden="false" customHeight="true" outlineLevel="0" collapsed="false">
      <c r="A17" s="12"/>
      <c r="B17" s="13"/>
      <c r="C17" s="12"/>
      <c r="D17" s="12"/>
      <c r="E17" s="18" t="s">
        <v>17</v>
      </c>
      <c r="F17" s="12"/>
      <c r="G17" s="12"/>
      <c r="H17" s="12"/>
      <c r="I17" s="19" t="s">
        <v>18</v>
      </c>
      <c r="J17" s="18"/>
      <c r="K17" s="12"/>
      <c r="L17" s="15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="16" customFormat="true" ht="6.95" hidden="false" customHeight="true" outlineLevel="0" collapsed="false">
      <c r="A18" s="12"/>
      <c r="B18" s="13"/>
      <c r="C18" s="12"/>
      <c r="D18" s="12"/>
      <c r="E18" s="12"/>
      <c r="F18" s="12"/>
      <c r="G18" s="12"/>
      <c r="H18" s="12"/>
      <c r="I18" s="14"/>
      <c r="J18" s="12"/>
      <c r="K18" s="12"/>
      <c r="L18" s="15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="16" customFormat="true" ht="12" hidden="false" customHeight="true" outlineLevel="0" collapsed="false">
      <c r="A19" s="12"/>
      <c r="B19" s="13"/>
      <c r="C19" s="12"/>
      <c r="D19" s="10" t="s">
        <v>19</v>
      </c>
      <c r="E19" s="12"/>
      <c r="F19" s="12"/>
      <c r="G19" s="12"/>
      <c r="H19" s="12"/>
      <c r="I19" s="19" t="s">
        <v>16</v>
      </c>
      <c r="J19" s="21" t="e">
        <f aca="false">#REF!</f>
        <v>#REF!</v>
      </c>
      <c r="K19" s="12"/>
      <c r="L19" s="15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="16" customFormat="true" ht="18" hidden="false" customHeight="true" outlineLevel="0" collapsed="false">
      <c r="A20" s="12"/>
      <c r="B20" s="13"/>
      <c r="C20" s="12"/>
      <c r="D20" s="12"/>
      <c r="E20" s="22" t="e">
        <f aca="false">#REF!</f>
        <v>#REF!</v>
      </c>
      <c r="F20" s="22"/>
      <c r="G20" s="22"/>
      <c r="H20" s="22"/>
      <c r="I20" s="19" t="s">
        <v>18</v>
      </c>
      <c r="J20" s="21" t="e">
        <f aca="false">#REF!</f>
        <v>#REF!</v>
      </c>
      <c r="K20" s="12"/>
      <c r="L20" s="15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="16" customFormat="true" ht="6.95" hidden="false" customHeight="true" outlineLevel="0" collapsed="false">
      <c r="A21" s="12"/>
      <c r="B21" s="13"/>
      <c r="C21" s="12"/>
      <c r="D21" s="12"/>
      <c r="E21" s="12"/>
      <c r="F21" s="12"/>
      <c r="G21" s="12"/>
      <c r="H21" s="12"/>
      <c r="I21" s="14"/>
      <c r="J21" s="12"/>
      <c r="K21" s="12"/>
      <c r="L21" s="15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="16" customFormat="true" ht="12" hidden="false" customHeight="true" outlineLevel="0" collapsed="false">
      <c r="A22" s="12"/>
      <c r="B22" s="13"/>
      <c r="C22" s="12"/>
      <c r="D22" s="10" t="s">
        <v>20</v>
      </c>
      <c r="E22" s="12"/>
      <c r="F22" s="12"/>
      <c r="G22" s="12"/>
      <c r="H22" s="12"/>
      <c r="I22" s="19" t="s">
        <v>16</v>
      </c>
      <c r="J22" s="18"/>
      <c r="K22" s="12"/>
      <c r="L22" s="15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="16" customFormat="true" ht="18" hidden="false" customHeight="true" outlineLevel="0" collapsed="false">
      <c r="A23" s="12"/>
      <c r="B23" s="13"/>
      <c r="C23" s="12"/>
      <c r="D23" s="12"/>
      <c r="E23" s="18" t="s">
        <v>21</v>
      </c>
      <c r="F23" s="12"/>
      <c r="G23" s="12"/>
      <c r="H23" s="12"/>
      <c r="I23" s="19" t="s">
        <v>18</v>
      </c>
      <c r="J23" s="18"/>
      <c r="K23" s="12"/>
      <c r="L23" s="15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="16" customFormat="true" ht="6.95" hidden="false" customHeight="true" outlineLevel="0" collapsed="false">
      <c r="A24" s="12"/>
      <c r="B24" s="13"/>
      <c r="C24" s="12"/>
      <c r="D24" s="12"/>
      <c r="E24" s="12"/>
      <c r="F24" s="12"/>
      <c r="G24" s="12"/>
      <c r="H24" s="12"/>
      <c r="I24" s="14"/>
      <c r="J24" s="12"/>
      <c r="K24" s="12"/>
      <c r="L24" s="15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="16" customFormat="true" ht="12" hidden="false" customHeight="true" outlineLevel="0" collapsed="false">
      <c r="A25" s="12"/>
      <c r="B25" s="13"/>
      <c r="C25" s="12"/>
      <c r="D25" s="10" t="s">
        <v>22</v>
      </c>
      <c r="E25" s="12"/>
      <c r="F25" s="12"/>
      <c r="G25" s="12"/>
      <c r="H25" s="12"/>
      <c r="I25" s="19" t="s">
        <v>16</v>
      </c>
      <c r="J25" s="18" t="e">
        <f aca="false">IF(#REF!="","",#REF!)</f>
        <v>#REF!</v>
      </c>
      <c r="K25" s="12"/>
      <c r="L25" s="15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="16" customFormat="true" ht="18" hidden="false" customHeight="true" outlineLevel="0" collapsed="false">
      <c r="A26" s="12"/>
      <c r="B26" s="13"/>
      <c r="C26" s="12"/>
      <c r="D26" s="12"/>
      <c r="E26" s="18" t="e">
        <f aca="false">IF(#REF!="","",#REF!)</f>
        <v>#REF!</v>
      </c>
      <c r="F26" s="12"/>
      <c r="G26" s="12"/>
      <c r="H26" s="12"/>
      <c r="I26" s="19" t="s">
        <v>18</v>
      </c>
      <c r="J26" s="18" t="e">
        <f aca="false">IF(#REF!="","",#REF!)</f>
        <v>#REF!</v>
      </c>
      <c r="K26" s="12"/>
      <c r="L26" s="15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="16" customFormat="true" ht="6.95" hidden="false" customHeight="true" outlineLevel="0" collapsed="false">
      <c r="A27" s="12"/>
      <c r="B27" s="13"/>
      <c r="C27" s="12"/>
      <c r="D27" s="12"/>
      <c r="E27" s="12"/>
      <c r="F27" s="12"/>
      <c r="G27" s="12"/>
      <c r="H27" s="12"/>
      <c r="I27" s="14"/>
      <c r="J27" s="12"/>
      <c r="K27" s="12"/>
      <c r="L27" s="15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="16" customFormat="true" ht="12" hidden="false" customHeight="true" outlineLevel="0" collapsed="false">
      <c r="A28" s="12"/>
      <c r="B28" s="13"/>
      <c r="C28" s="12"/>
      <c r="D28" s="10" t="s">
        <v>23</v>
      </c>
      <c r="E28" s="12"/>
      <c r="F28" s="12"/>
      <c r="G28" s="12"/>
      <c r="H28" s="12"/>
      <c r="I28" s="14"/>
      <c r="J28" s="12"/>
      <c r="K28" s="12"/>
      <c r="L28" s="15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="28" customFormat="true" ht="47.25" hidden="false" customHeight="true" outlineLevel="0" collapsed="false">
      <c r="A29" s="23"/>
      <c r="B29" s="24"/>
      <c r="C29" s="23"/>
      <c r="D29" s="23"/>
      <c r="E29" s="25" t="s">
        <v>24</v>
      </c>
      <c r="F29" s="25"/>
      <c r="G29" s="25"/>
      <c r="H29" s="25"/>
      <c r="I29" s="26"/>
      <c r="J29" s="23"/>
      <c r="K29" s="23"/>
      <c r="L29" s="27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="16" customFormat="true" ht="6.95" hidden="false" customHeight="true" outlineLevel="0" collapsed="false">
      <c r="A30" s="12"/>
      <c r="B30" s="13"/>
      <c r="C30" s="12"/>
      <c r="D30" s="12"/>
      <c r="E30" s="12"/>
      <c r="F30" s="12"/>
      <c r="G30" s="12"/>
      <c r="H30" s="12"/>
      <c r="I30" s="14"/>
      <c r="J30" s="12"/>
      <c r="K30" s="12"/>
      <c r="L30" s="15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="16" customFormat="true" ht="6.95" hidden="false" customHeight="true" outlineLevel="0" collapsed="false">
      <c r="A31" s="12"/>
      <c r="B31" s="13"/>
      <c r="C31" s="12"/>
      <c r="D31" s="29"/>
      <c r="E31" s="29"/>
      <c r="F31" s="29"/>
      <c r="G31" s="29"/>
      <c r="H31" s="29"/>
      <c r="I31" s="30"/>
      <c r="J31" s="29"/>
      <c r="K31" s="29"/>
      <c r="L31" s="15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="16" customFormat="true" ht="25.35" hidden="false" customHeight="true" outlineLevel="0" collapsed="false">
      <c r="A32" s="12"/>
      <c r="B32" s="13"/>
      <c r="C32" s="12"/>
      <c r="D32" s="31" t="s">
        <v>25</v>
      </c>
      <c r="E32" s="12"/>
      <c r="F32" s="12"/>
      <c r="G32" s="12"/>
      <c r="H32" s="12"/>
      <c r="I32" s="14"/>
      <c r="J32" s="32" t="n">
        <f aca="false">ROUND(J122,0)</f>
        <v>0</v>
      </c>
      <c r="K32" s="12"/>
      <c r="L32" s="15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="16" customFormat="true" ht="6.95" hidden="false" customHeight="true" outlineLevel="0" collapsed="false">
      <c r="A33" s="12"/>
      <c r="B33" s="13"/>
      <c r="C33" s="12"/>
      <c r="D33" s="29"/>
      <c r="E33" s="29"/>
      <c r="F33" s="29"/>
      <c r="G33" s="29"/>
      <c r="H33" s="29"/>
      <c r="I33" s="30"/>
      <c r="J33" s="29"/>
      <c r="K33" s="29"/>
      <c r="L33" s="15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="16" customFormat="true" ht="14.45" hidden="false" customHeight="true" outlineLevel="0" collapsed="false">
      <c r="A34" s="12"/>
      <c r="B34" s="13"/>
      <c r="C34" s="12"/>
      <c r="D34" s="12"/>
      <c r="E34" s="12"/>
      <c r="F34" s="33" t="s">
        <v>26</v>
      </c>
      <c r="G34" s="12"/>
      <c r="H34" s="12"/>
      <c r="I34" s="34" t="s">
        <v>27</v>
      </c>
      <c r="J34" s="33" t="s">
        <v>28</v>
      </c>
      <c r="K34" s="12"/>
      <c r="L34" s="15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="16" customFormat="true" ht="14.45" hidden="false" customHeight="true" outlineLevel="0" collapsed="false">
      <c r="A35" s="12"/>
      <c r="B35" s="13"/>
      <c r="C35" s="12"/>
      <c r="D35" s="35" t="s">
        <v>29</v>
      </c>
      <c r="E35" s="10" t="s">
        <v>30</v>
      </c>
      <c r="F35" s="36" t="n">
        <f aca="false">ROUND((SUM(BE122:BE206)),0)</f>
        <v>0</v>
      </c>
      <c r="G35" s="12"/>
      <c r="H35" s="12"/>
      <c r="I35" s="37" t="n">
        <v>0.21</v>
      </c>
      <c r="J35" s="36" t="n">
        <f aca="false">ROUND(((SUM(BE122:BE206))*I35),0)</f>
        <v>0</v>
      </c>
      <c r="K35" s="12"/>
      <c r="L35" s="15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="16" customFormat="true" ht="14.45" hidden="false" customHeight="true" outlineLevel="0" collapsed="false">
      <c r="A36" s="12"/>
      <c r="B36" s="13"/>
      <c r="C36" s="12"/>
      <c r="D36" s="12"/>
      <c r="E36" s="10" t="s">
        <v>31</v>
      </c>
      <c r="F36" s="36" t="n">
        <f aca="false">ROUND((SUM(BF122:BF206)),0)</f>
        <v>0</v>
      </c>
      <c r="G36" s="12"/>
      <c r="H36" s="12"/>
      <c r="I36" s="37" t="n">
        <v>0.15</v>
      </c>
      <c r="J36" s="36" t="n">
        <f aca="false">ROUND(((SUM(BF122:BF206))*I36),0)</f>
        <v>0</v>
      </c>
      <c r="K36" s="12"/>
      <c r="L36" s="15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="16" customFormat="true" ht="14.45" hidden="true" customHeight="true" outlineLevel="0" collapsed="false">
      <c r="A37" s="12"/>
      <c r="B37" s="13"/>
      <c r="C37" s="12"/>
      <c r="D37" s="12"/>
      <c r="E37" s="10" t="s">
        <v>32</v>
      </c>
      <c r="F37" s="36" t="n">
        <f aca="false">ROUND((SUM(BG122:BG206)),0)</f>
        <v>0</v>
      </c>
      <c r="G37" s="12"/>
      <c r="H37" s="12"/>
      <c r="I37" s="37" t="n">
        <v>0.21</v>
      </c>
      <c r="J37" s="36" t="n">
        <f aca="false">0</f>
        <v>0</v>
      </c>
      <c r="K37" s="12"/>
      <c r="L37" s="15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="16" customFormat="true" ht="14.45" hidden="true" customHeight="true" outlineLevel="0" collapsed="false">
      <c r="A38" s="12"/>
      <c r="B38" s="13"/>
      <c r="C38" s="12"/>
      <c r="D38" s="12"/>
      <c r="E38" s="10" t="s">
        <v>33</v>
      </c>
      <c r="F38" s="36" t="n">
        <f aca="false">ROUND((SUM(BH122:BH206)),0)</f>
        <v>0</v>
      </c>
      <c r="G38" s="12"/>
      <c r="H38" s="12"/>
      <c r="I38" s="37" t="n">
        <v>0.15</v>
      </c>
      <c r="J38" s="36" t="n">
        <f aca="false">0</f>
        <v>0</v>
      </c>
      <c r="K38" s="12"/>
      <c r="L38" s="15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="16" customFormat="true" ht="14.45" hidden="true" customHeight="true" outlineLevel="0" collapsed="false">
      <c r="A39" s="12"/>
      <c r="B39" s="13"/>
      <c r="C39" s="12"/>
      <c r="D39" s="12"/>
      <c r="E39" s="10" t="s">
        <v>34</v>
      </c>
      <c r="F39" s="36" t="n">
        <f aca="false">ROUND((SUM(BI122:BI206)),0)</f>
        <v>0</v>
      </c>
      <c r="G39" s="12"/>
      <c r="H39" s="12"/>
      <c r="I39" s="37" t="n">
        <v>0</v>
      </c>
      <c r="J39" s="36" t="n">
        <f aca="false">0</f>
        <v>0</v>
      </c>
      <c r="K39" s="12"/>
      <c r="L39" s="15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="16" customFormat="true" ht="6.95" hidden="false" customHeight="true" outlineLevel="0" collapsed="false">
      <c r="A40" s="12"/>
      <c r="B40" s="13"/>
      <c r="C40" s="12"/>
      <c r="D40" s="12"/>
      <c r="E40" s="12"/>
      <c r="F40" s="12"/>
      <c r="G40" s="12"/>
      <c r="H40" s="12"/>
      <c r="I40" s="14"/>
      <c r="J40" s="12"/>
      <c r="K40" s="12"/>
      <c r="L40" s="15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="16" customFormat="true" ht="25.35" hidden="false" customHeight="true" outlineLevel="0" collapsed="false">
      <c r="A41" s="12"/>
      <c r="B41" s="13"/>
      <c r="C41" s="38"/>
      <c r="D41" s="39" t="s">
        <v>35</v>
      </c>
      <c r="E41" s="40"/>
      <c r="F41" s="40"/>
      <c r="G41" s="41" t="s">
        <v>36</v>
      </c>
      <c r="H41" s="42" t="s">
        <v>37</v>
      </c>
      <c r="I41" s="43"/>
      <c r="J41" s="44" t="n">
        <f aca="false">SUM(J32:J39)</f>
        <v>0</v>
      </c>
      <c r="K41" s="45"/>
      <c r="L41" s="15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="16" customFormat="true" ht="14.45" hidden="false" customHeight="true" outlineLevel="0" collapsed="false">
      <c r="A42" s="12"/>
      <c r="B42" s="13"/>
      <c r="C42" s="12"/>
      <c r="D42" s="12"/>
      <c r="E42" s="12"/>
      <c r="F42" s="12"/>
      <c r="G42" s="12"/>
      <c r="H42" s="12"/>
      <c r="I42" s="14"/>
      <c r="J42" s="12"/>
      <c r="K42" s="12"/>
      <c r="L42" s="15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customFormat="false" ht="14.45" hidden="false" customHeight="true" outlineLevel="0" collapsed="false">
      <c r="B43" s="7"/>
      <c r="L43" s="7"/>
    </row>
    <row r="44" customFormat="false" ht="14.45" hidden="false" customHeight="true" outlineLevel="0" collapsed="false">
      <c r="B44" s="7"/>
      <c r="L44" s="7"/>
    </row>
    <row r="45" customFormat="false" ht="14.45" hidden="false" customHeight="true" outlineLevel="0" collapsed="false">
      <c r="B45" s="7"/>
      <c r="L45" s="7"/>
    </row>
    <row r="46" customFormat="false" ht="14.45" hidden="false" customHeight="true" outlineLevel="0" collapsed="false">
      <c r="B46" s="7"/>
      <c r="L46" s="7"/>
    </row>
    <row r="47" customFormat="false" ht="14.45" hidden="false" customHeight="true" outlineLevel="0" collapsed="false">
      <c r="B47" s="7"/>
      <c r="L47" s="7"/>
    </row>
    <row r="48" customFormat="false" ht="14.45" hidden="false" customHeight="true" outlineLevel="0" collapsed="false">
      <c r="B48" s="7"/>
      <c r="L48" s="7"/>
    </row>
    <row r="49" customFormat="false" ht="14.45" hidden="false" customHeight="true" outlineLevel="0" collapsed="false">
      <c r="B49" s="7"/>
      <c r="L49" s="7"/>
    </row>
    <row r="50" s="16" customFormat="true" ht="14.45" hidden="false" customHeight="true" outlineLevel="0" collapsed="false">
      <c r="B50" s="15"/>
      <c r="D50" s="46" t="s">
        <v>38</v>
      </c>
      <c r="E50" s="47"/>
      <c r="F50" s="47"/>
      <c r="G50" s="46" t="s">
        <v>39</v>
      </c>
      <c r="H50" s="47"/>
      <c r="I50" s="48"/>
      <c r="J50" s="47"/>
      <c r="K50" s="47"/>
      <c r="L50" s="15"/>
    </row>
    <row r="51" customFormat="false" ht="11.25" hidden="false" customHeight="false" outlineLevel="0" collapsed="false">
      <c r="B51" s="7"/>
      <c r="L51" s="7"/>
    </row>
    <row r="52" customFormat="false" ht="11.25" hidden="false" customHeight="false" outlineLevel="0" collapsed="false">
      <c r="B52" s="7"/>
      <c r="L52" s="7"/>
    </row>
    <row r="53" customFormat="false" ht="11.25" hidden="false" customHeight="false" outlineLevel="0" collapsed="false">
      <c r="B53" s="7"/>
      <c r="L53" s="7"/>
    </row>
    <row r="54" customFormat="false" ht="11.25" hidden="false" customHeight="false" outlineLevel="0" collapsed="false">
      <c r="B54" s="7"/>
      <c r="L54" s="7"/>
    </row>
    <row r="55" customFormat="false" ht="11.25" hidden="false" customHeight="false" outlineLevel="0" collapsed="false">
      <c r="B55" s="7"/>
      <c r="L55" s="7"/>
    </row>
    <row r="56" customFormat="false" ht="11.25" hidden="false" customHeight="false" outlineLevel="0" collapsed="false">
      <c r="B56" s="7"/>
      <c r="L56" s="7"/>
    </row>
    <row r="57" customFormat="false" ht="11.25" hidden="false" customHeight="false" outlineLevel="0" collapsed="false">
      <c r="B57" s="7"/>
      <c r="L57" s="7"/>
    </row>
    <row r="58" customFormat="false" ht="11.25" hidden="false" customHeight="false" outlineLevel="0" collapsed="false">
      <c r="B58" s="7"/>
      <c r="L58" s="7"/>
    </row>
    <row r="59" customFormat="false" ht="11.25" hidden="false" customHeight="false" outlineLevel="0" collapsed="false">
      <c r="B59" s="7"/>
      <c r="L59" s="7"/>
    </row>
    <row r="60" customFormat="false" ht="11.25" hidden="false" customHeight="false" outlineLevel="0" collapsed="false">
      <c r="B60" s="7"/>
      <c r="L60" s="7"/>
    </row>
    <row r="61" s="16" customFormat="true" ht="12.75" hidden="false" customHeight="false" outlineLevel="0" collapsed="false">
      <c r="A61" s="12"/>
      <c r="B61" s="13"/>
      <c r="C61" s="12"/>
      <c r="D61" s="49" t="s">
        <v>40</v>
      </c>
      <c r="E61" s="50"/>
      <c r="F61" s="51" t="s">
        <v>41</v>
      </c>
      <c r="G61" s="49" t="s">
        <v>40</v>
      </c>
      <c r="H61" s="50"/>
      <c r="I61" s="52"/>
      <c r="J61" s="53" t="s">
        <v>41</v>
      </c>
      <c r="K61" s="50"/>
      <c r="L61" s="1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customFormat="false" ht="11.25" hidden="false" customHeight="false" outlineLevel="0" collapsed="false">
      <c r="B62" s="7"/>
      <c r="L62" s="7"/>
    </row>
    <row r="63" customFormat="false" ht="11.25" hidden="false" customHeight="false" outlineLevel="0" collapsed="false">
      <c r="B63" s="7"/>
      <c r="L63" s="7"/>
    </row>
    <row r="64" customFormat="false" ht="11.25" hidden="false" customHeight="false" outlineLevel="0" collapsed="false">
      <c r="B64" s="7"/>
      <c r="L64" s="7"/>
    </row>
    <row r="65" s="16" customFormat="true" ht="12.75" hidden="false" customHeight="false" outlineLevel="0" collapsed="false">
      <c r="A65" s="12"/>
      <c r="B65" s="13"/>
      <c r="C65" s="12"/>
      <c r="D65" s="46" t="s">
        <v>42</v>
      </c>
      <c r="E65" s="54"/>
      <c r="F65" s="54"/>
      <c r="G65" s="46" t="s">
        <v>43</v>
      </c>
      <c r="H65" s="54"/>
      <c r="I65" s="55"/>
      <c r="J65" s="54"/>
      <c r="K65" s="54"/>
      <c r="L65" s="1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customFormat="false" ht="11.25" hidden="false" customHeight="false" outlineLevel="0" collapsed="false">
      <c r="B66" s="7"/>
      <c r="L66" s="7"/>
    </row>
    <row r="67" customFormat="false" ht="11.25" hidden="false" customHeight="false" outlineLevel="0" collapsed="false">
      <c r="B67" s="7"/>
      <c r="L67" s="7"/>
    </row>
    <row r="68" customFormat="false" ht="11.25" hidden="false" customHeight="false" outlineLevel="0" collapsed="false">
      <c r="B68" s="7"/>
      <c r="L68" s="7"/>
    </row>
    <row r="69" customFormat="false" ht="11.25" hidden="false" customHeight="false" outlineLevel="0" collapsed="false">
      <c r="B69" s="7"/>
      <c r="L69" s="7"/>
    </row>
    <row r="70" customFormat="false" ht="11.25" hidden="false" customHeight="false" outlineLevel="0" collapsed="false">
      <c r="B70" s="7"/>
      <c r="L70" s="7"/>
    </row>
    <row r="71" customFormat="false" ht="11.25" hidden="false" customHeight="false" outlineLevel="0" collapsed="false">
      <c r="B71" s="7"/>
      <c r="L71" s="7"/>
    </row>
    <row r="72" customFormat="false" ht="11.25" hidden="false" customHeight="false" outlineLevel="0" collapsed="false">
      <c r="B72" s="7"/>
      <c r="L72" s="7"/>
    </row>
    <row r="73" customFormat="false" ht="11.25" hidden="false" customHeight="false" outlineLevel="0" collapsed="false">
      <c r="B73" s="7"/>
      <c r="L73" s="7"/>
    </row>
    <row r="74" customFormat="false" ht="11.25" hidden="false" customHeight="false" outlineLevel="0" collapsed="false">
      <c r="B74" s="7"/>
      <c r="L74" s="7"/>
    </row>
    <row r="75" customFormat="false" ht="11.25" hidden="false" customHeight="false" outlineLevel="0" collapsed="false">
      <c r="B75" s="7"/>
      <c r="L75" s="7"/>
    </row>
    <row r="76" s="16" customFormat="true" ht="12.75" hidden="false" customHeight="false" outlineLevel="0" collapsed="false">
      <c r="A76" s="12"/>
      <c r="B76" s="13"/>
      <c r="C76" s="12"/>
      <c r="D76" s="49" t="s">
        <v>40</v>
      </c>
      <c r="E76" s="50"/>
      <c r="F76" s="51" t="s">
        <v>41</v>
      </c>
      <c r="G76" s="49" t="s">
        <v>40</v>
      </c>
      <c r="H76" s="50"/>
      <c r="I76" s="52"/>
      <c r="J76" s="53" t="s">
        <v>41</v>
      </c>
      <c r="K76" s="50"/>
      <c r="L76" s="15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6" customFormat="true" ht="14.45" hidden="false" customHeight="true" outlineLevel="0" collapsed="false">
      <c r="A77" s="12"/>
      <c r="B77" s="56"/>
      <c r="C77" s="57"/>
      <c r="D77" s="57"/>
      <c r="E77" s="57"/>
      <c r="F77" s="57"/>
      <c r="G77" s="57"/>
      <c r="H77" s="57"/>
      <c r="I77" s="58"/>
      <c r="J77" s="57"/>
      <c r="K77" s="57"/>
      <c r="L77" s="15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81" s="16" customFormat="true" ht="6.95" hidden="false" customHeight="true" outlineLevel="0" collapsed="false">
      <c r="A81" s="12"/>
      <c r="B81" s="59"/>
      <c r="C81" s="60"/>
      <c r="D81" s="60"/>
      <c r="E81" s="60"/>
      <c r="F81" s="60"/>
      <c r="G81" s="60"/>
      <c r="H81" s="60"/>
      <c r="I81" s="61"/>
      <c r="J81" s="60"/>
      <c r="K81" s="60"/>
      <c r="L81" s="15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="16" customFormat="true" ht="24.95" hidden="false" customHeight="true" outlineLevel="0" collapsed="false">
      <c r="A82" s="12"/>
      <c r="B82" s="62"/>
      <c r="C82" s="63" t="s">
        <v>44</v>
      </c>
      <c r="D82" s="64"/>
      <c r="E82" s="64"/>
      <c r="F82" s="64"/>
      <c r="G82" s="64"/>
      <c r="H82" s="64"/>
      <c r="I82" s="14"/>
      <c r="J82" s="64"/>
      <c r="K82" s="64"/>
      <c r="L82" s="15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="16" customFormat="true" ht="6.95" hidden="false" customHeight="true" outlineLevel="0" collapsed="false">
      <c r="A83" s="12"/>
      <c r="B83" s="62"/>
      <c r="C83" s="64"/>
      <c r="D83" s="64"/>
      <c r="E83" s="64"/>
      <c r="F83" s="64"/>
      <c r="G83" s="64"/>
      <c r="H83" s="64"/>
      <c r="I83" s="14"/>
      <c r="J83" s="64"/>
      <c r="K83" s="64"/>
      <c r="L83" s="15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="16" customFormat="true" ht="12" hidden="false" customHeight="true" outlineLevel="0" collapsed="false">
      <c r="A84" s="12"/>
      <c r="B84" s="62"/>
      <c r="C84" s="65" t="s">
        <v>5</v>
      </c>
      <c r="D84" s="64"/>
      <c r="E84" s="64"/>
      <c r="F84" s="64"/>
      <c r="G84" s="64"/>
      <c r="H84" s="64"/>
      <c r="I84" s="14"/>
      <c r="J84" s="64"/>
      <c r="K84" s="64"/>
      <c r="L84" s="15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="16" customFormat="true" ht="16.5" hidden="false" customHeight="true" outlineLevel="0" collapsed="false">
      <c r="A85" s="12"/>
      <c r="B85" s="62"/>
      <c r="C85" s="64"/>
      <c r="D85" s="64"/>
      <c r="E85" s="66" t="e">
        <f aca="false">E7</f>
        <v>#REF!</v>
      </c>
      <c r="F85" s="66"/>
      <c r="G85" s="66"/>
      <c r="H85" s="66"/>
      <c r="I85" s="14"/>
      <c r="J85" s="64"/>
      <c r="K85" s="64"/>
      <c r="L85" s="15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customFormat="false" ht="12" hidden="false" customHeight="true" outlineLevel="0" collapsed="false">
      <c r="B86" s="67"/>
      <c r="C86" s="65" t="s">
        <v>6</v>
      </c>
      <c r="D86" s="68"/>
      <c r="E86" s="68"/>
      <c r="F86" s="68"/>
      <c r="G86" s="68"/>
      <c r="H86" s="68"/>
      <c r="J86" s="68"/>
      <c r="K86" s="68"/>
      <c r="L86" s="7"/>
    </row>
    <row r="87" s="16" customFormat="true" ht="16.5" hidden="false" customHeight="true" outlineLevel="0" collapsed="false">
      <c r="A87" s="12"/>
      <c r="B87" s="62"/>
      <c r="C87" s="64"/>
      <c r="D87" s="64"/>
      <c r="E87" s="66" t="s">
        <v>7</v>
      </c>
      <c r="F87" s="66"/>
      <c r="G87" s="66"/>
      <c r="H87" s="66"/>
      <c r="I87" s="14"/>
      <c r="J87" s="64"/>
      <c r="K87" s="64"/>
      <c r="L87" s="15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="16" customFormat="true" ht="12" hidden="false" customHeight="true" outlineLevel="0" collapsed="false">
      <c r="A88" s="12"/>
      <c r="B88" s="62"/>
      <c r="C88" s="65" t="s">
        <v>8</v>
      </c>
      <c r="D88" s="64"/>
      <c r="E88" s="64"/>
      <c r="F88" s="64"/>
      <c r="G88" s="64"/>
      <c r="H88" s="64"/>
      <c r="I88" s="14"/>
      <c r="J88" s="64"/>
      <c r="K88" s="64"/>
      <c r="L88" s="15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="16" customFormat="true" ht="16.5" hidden="false" customHeight="true" outlineLevel="0" collapsed="false">
      <c r="A89" s="12"/>
      <c r="B89" s="62"/>
      <c r="C89" s="64"/>
      <c r="D89" s="64"/>
      <c r="E89" s="69" t="str">
        <f aca="false">E11</f>
        <v>SO 06.3 - příprava území</v>
      </c>
      <c r="F89" s="69"/>
      <c r="G89" s="69"/>
      <c r="H89" s="69"/>
      <c r="I89" s="14"/>
      <c r="J89" s="64"/>
      <c r="K89" s="64"/>
      <c r="L89" s="15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="16" customFormat="true" ht="6.95" hidden="false" customHeight="true" outlineLevel="0" collapsed="false">
      <c r="A90" s="12"/>
      <c r="B90" s="62"/>
      <c r="C90" s="64"/>
      <c r="D90" s="64"/>
      <c r="E90" s="64"/>
      <c r="F90" s="64"/>
      <c r="G90" s="64"/>
      <c r="H90" s="64"/>
      <c r="I90" s="14"/>
      <c r="J90" s="64"/>
      <c r="K90" s="64"/>
      <c r="L90" s="15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="16" customFormat="true" ht="12" hidden="false" customHeight="true" outlineLevel="0" collapsed="false">
      <c r="A91" s="12"/>
      <c r="B91" s="62"/>
      <c r="C91" s="65" t="s">
        <v>12</v>
      </c>
      <c r="D91" s="64"/>
      <c r="E91" s="64"/>
      <c r="F91" s="70" t="str">
        <f aca="false">F14</f>
        <v>LUHAČOVICE</v>
      </c>
      <c r="G91" s="64"/>
      <c r="H91" s="64"/>
      <c r="I91" s="19" t="s">
        <v>14</v>
      </c>
      <c r="J91" s="71" t="e">
        <f aca="false">IF(J14="","",J14)</f>
        <v>#REF!</v>
      </c>
      <c r="K91" s="64"/>
      <c r="L91" s="15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="16" customFormat="true" ht="6.95" hidden="false" customHeight="true" outlineLevel="0" collapsed="false">
      <c r="A92" s="12"/>
      <c r="B92" s="62"/>
      <c r="C92" s="64"/>
      <c r="D92" s="64"/>
      <c r="E92" s="64"/>
      <c r="F92" s="64"/>
      <c r="G92" s="64"/>
      <c r="H92" s="64"/>
      <c r="I92" s="14"/>
      <c r="J92" s="64"/>
      <c r="K92" s="64"/>
      <c r="L92" s="15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="16" customFormat="true" ht="40.15" hidden="false" customHeight="true" outlineLevel="0" collapsed="false">
      <c r="A93" s="12"/>
      <c r="B93" s="62"/>
      <c r="C93" s="65" t="s">
        <v>15</v>
      </c>
      <c r="D93" s="64"/>
      <c r="E93" s="64"/>
      <c r="F93" s="70" t="str">
        <f aca="false">E17</f>
        <v>LÁZNĚ LUHAČOVICE a.s.</v>
      </c>
      <c r="G93" s="64"/>
      <c r="H93" s="64"/>
      <c r="I93" s="19" t="s">
        <v>20</v>
      </c>
      <c r="J93" s="72" t="str">
        <f aca="false">E23</f>
        <v>ing. Petr Všetečka, autorizovaný architekt, Brno</v>
      </c>
      <c r="K93" s="64"/>
      <c r="L93" s="15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="16" customFormat="true" ht="15.2" hidden="false" customHeight="true" outlineLevel="0" collapsed="false">
      <c r="A94" s="12"/>
      <c r="B94" s="62"/>
      <c r="C94" s="65" t="s">
        <v>19</v>
      </c>
      <c r="D94" s="64"/>
      <c r="E94" s="64"/>
      <c r="F94" s="70" t="e">
        <f aca="false">IF(E20="","",E20)</f>
        <v>#REF!</v>
      </c>
      <c r="G94" s="64"/>
      <c r="H94" s="64"/>
      <c r="I94" s="19" t="s">
        <v>22</v>
      </c>
      <c r="J94" s="72" t="e">
        <f aca="false">E26</f>
        <v>#REF!</v>
      </c>
      <c r="K94" s="64"/>
      <c r="L94" s="15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="16" customFormat="true" ht="10.35" hidden="false" customHeight="true" outlineLevel="0" collapsed="false">
      <c r="A95" s="12"/>
      <c r="B95" s="62"/>
      <c r="C95" s="64"/>
      <c r="D95" s="64"/>
      <c r="E95" s="64"/>
      <c r="F95" s="64"/>
      <c r="G95" s="64"/>
      <c r="H95" s="64"/>
      <c r="I95" s="14"/>
      <c r="J95" s="64"/>
      <c r="K95" s="64"/>
      <c r="L95" s="15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="16" customFormat="true" ht="29.25" hidden="false" customHeight="true" outlineLevel="0" collapsed="false">
      <c r="A96" s="12"/>
      <c r="B96" s="62"/>
      <c r="C96" s="73" t="s">
        <v>45</v>
      </c>
      <c r="D96" s="74"/>
      <c r="E96" s="74"/>
      <c r="F96" s="74"/>
      <c r="G96" s="74"/>
      <c r="H96" s="74"/>
      <c r="I96" s="75"/>
      <c r="J96" s="76" t="s">
        <v>46</v>
      </c>
      <c r="K96" s="74"/>
      <c r="L96" s="15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="16" customFormat="true" ht="10.35" hidden="false" customHeight="true" outlineLevel="0" collapsed="false">
      <c r="A97" s="12"/>
      <c r="B97" s="62"/>
      <c r="C97" s="64"/>
      <c r="D97" s="64"/>
      <c r="E97" s="64"/>
      <c r="F97" s="64"/>
      <c r="G97" s="64"/>
      <c r="H97" s="64"/>
      <c r="I97" s="14"/>
      <c r="J97" s="64"/>
      <c r="K97" s="64"/>
      <c r="L97" s="15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="16" customFormat="true" ht="22.9" hidden="false" customHeight="true" outlineLevel="0" collapsed="false">
      <c r="A98" s="12"/>
      <c r="B98" s="62"/>
      <c r="C98" s="77" t="s">
        <v>47</v>
      </c>
      <c r="D98" s="64"/>
      <c r="E98" s="64"/>
      <c r="F98" s="64"/>
      <c r="G98" s="64"/>
      <c r="H98" s="64"/>
      <c r="I98" s="14"/>
      <c r="J98" s="78" t="n">
        <f aca="false">J122</f>
        <v>0</v>
      </c>
      <c r="K98" s="64"/>
      <c r="L98" s="1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U98" s="3" t="s">
        <v>48</v>
      </c>
    </row>
    <row r="99" s="79" customFormat="true" ht="24.95" hidden="false" customHeight="true" outlineLevel="0" collapsed="false">
      <c r="B99" s="80"/>
      <c r="C99" s="81"/>
      <c r="D99" s="82" t="s">
        <v>49</v>
      </c>
      <c r="E99" s="83"/>
      <c r="F99" s="83"/>
      <c r="G99" s="83"/>
      <c r="H99" s="83"/>
      <c r="I99" s="84"/>
      <c r="J99" s="85" t="n">
        <f aca="false">J123</f>
        <v>0</v>
      </c>
      <c r="K99" s="81"/>
      <c r="L99" s="86"/>
    </row>
    <row r="100" s="79" customFormat="true" ht="24.95" hidden="false" customHeight="true" outlineLevel="0" collapsed="false">
      <c r="B100" s="80"/>
      <c r="C100" s="81"/>
      <c r="D100" s="82" t="s">
        <v>50</v>
      </c>
      <c r="E100" s="83"/>
      <c r="F100" s="83"/>
      <c r="G100" s="83"/>
      <c r="H100" s="83"/>
      <c r="I100" s="84"/>
      <c r="J100" s="85" t="n">
        <f aca="false">J178</f>
        <v>0</v>
      </c>
      <c r="K100" s="81"/>
      <c r="L100" s="86"/>
    </row>
    <row r="101" s="16" customFormat="true" ht="21.75" hidden="false" customHeight="true" outlineLevel="0" collapsed="false">
      <c r="A101" s="12"/>
      <c r="B101" s="62"/>
      <c r="C101" s="64"/>
      <c r="D101" s="64"/>
      <c r="E101" s="64"/>
      <c r="F101" s="64"/>
      <c r="G101" s="64"/>
      <c r="H101" s="64"/>
      <c r="I101" s="14"/>
      <c r="J101" s="64"/>
      <c r="K101" s="64"/>
      <c r="L101" s="1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6" customFormat="true" ht="6.95" hidden="false" customHeight="true" outlineLevel="0" collapsed="false">
      <c r="A102" s="12"/>
      <c r="B102" s="87"/>
      <c r="C102" s="88"/>
      <c r="D102" s="88"/>
      <c r="E102" s="88"/>
      <c r="F102" s="88"/>
      <c r="G102" s="88"/>
      <c r="H102" s="88"/>
      <c r="I102" s="58"/>
      <c r="J102" s="88"/>
      <c r="K102" s="88"/>
      <c r="L102" s="1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6" s="16" customFormat="true" ht="6.95" hidden="false" customHeight="true" outlineLevel="0" collapsed="false">
      <c r="A106" s="12"/>
      <c r="B106" s="89"/>
      <c r="C106" s="90"/>
      <c r="D106" s="90"/>
      <c r="E106" s="90"/>
      <c r="F106" s="90"/>
      <c r="G106" s="90"/>
      <c r="H106" s="90"/>
      <c r="I106" s="61"/>
      <c r="J106" s="90"/>
      <c r="K106" s="90"/>
      <c r="L106" s="15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6" customFormat="true" ht="24.95" hidden="false" customHeight="true" outlineLevel="0" collapsed="false">
      <c r="A107" s="12"/>
      <c r="B107" s="62"/>
      <c r="C107" s="63" t="s">
        <v>51</v>
      </c>
      <c r="D107" s="64"/>
      <c r="E107" s="64"/>
      <c r="F107" s="64"/>
      <c r="G107" s="64"/>
      <c r="H107" s="64"/>
      <c r="I107" s="14"/>
      <c r="J107" s="64"/>
      <c r="K107" s="64"/>
      <c r="L107" s="15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6" customFormat="true" ht="6.95" hidden="false" customHeight="true" outlineLevel="0" collapsed="false">
      <c r="A108" s="12"/>
      <c r="B108" s="62"/>
      <c r="C108" s="64"/>
      <c r="D108" s="64"/>
      <c r="E108" s="64"/>
      <c r="F108" s="64"/>
      <c r="G108" s="64"/>
      <c r="H108" s="64"/>
      <c r="I108" s="14"/>
      <c r="J108" s="64"/>
      <c r="K108" s="64"/>
      <c r="L108" s="15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6" customFormat="true" ht="12" hidden="false" customHeight="true" outlineLevel="0" collapsed="false">
      <c r="A109" s="12"/>
      <c r="B109" s="62"/>
      <c r="C109" s="65" t="s">
        <v>5</v>
      </c>
      <c r="D109" s="64"/>
      <c r="E109" s="64"/>
      <c r="F109" s="64"/>
      <c r="G109" s="64"/>
      <c r="H109" s="64"/>
      <c r="I109" s="14"/>
      <c r="J109" s="64"/>
      <c r="K109" s="64"/>
      <c r="L109" s="15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6" customFormat="true" ht="16.5" hidden="false" customHeight="true" outlineLevel="0" collapsed="false">
      <c r="A110" s="12"/>
      <c r="B110" s="62"/>
      <c r="C110" s="64"/>
      <c r="D110" s="64"/>
      <c r="E110" s="66" t="e">
        <f aca="false">E7</f>
        <v>#REF!</v>
      </c>
      <c r="F110" s="66"/>
      <c r="G110" s="66"/>
      <c r="H110" s="66"/>
      <c r="I110" s="14"/>
      <c r="J110" s="64"/>
      <c r="K110" s="64"/>
      <c r="L110" s="15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customFormat="false" ht="12" hidden="false" customHeight="true" outlineLevel="0" collapsed="false">
      <c r="B111" s="67"/>
      <c r="C111" s="65" t="s">
        <v>6</v>
      </c>
      <c r="D111" s="68"/>
      <c r="E111" s="68"/>
      <c r="F111" s="68"/>
      <c r="G111" s="68"/>
      <c r="H111" s="68"/>
      <c r="J111" s="68"/>
      <c r="K111" s="68"/>
      <c r="L111" s="7"/>
    </row>
    <row r="112" s="16" customFormat="true" ht="16.5" hidden="false" customHeight="true" outlineLevel="0" collapsed="false">
      <c r="A112" s="12"/>
      <c r="B112" s="62"/>
      <c r="C112" s="64"/>
      <c r="D112" s="64"/>
      <c r="E112" s="66" t="s">
        <v>7</v>
      </c>
      <c r="F112" s="66"/>
      <c r="G112" s="66"/>
      <c r="H112" s="66"/>
      <c r="I112" s="14"/>
      <c r="J112" s="64"/>
      <c r="K112" s="64"/>
      <c r="L112" s="15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6" customFormat="true" ht="12" hidden="false" customHeight="true" outlineLevel="0" collapsed="false">
      <c r="A113" s="12"/>
      <c r="B113" s="62"/>
      <c r="C113" s="65" t="s">
        <v>8</v>
      </c>
      <c r="D113" s="64"/>
      <c r="E113" s="64"/>
      <c r="F113" s="64"/>
      <c r="G113" s="64"/>
      <c r="H113" s="64"/>
      <c r="I113" s="14"/>
      <c r="J113" s="64"/>
      <c r="K113" s="64"/>
      <c r="L113" s="15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6" customFormat="true" ht="16.5" hidden="false" customHeight="true" outlineLevel="0" collapsed="false">
      <c r="A114" s="12"/>
      <c r="B114" s="62"/>
      <c r="C114" s="64"/>
      <c r="D114" s="64"/>
      <c r="E114" s="69" t="str">
        <f aca="false">E11</f>
        <v>SO 06.3 - příprava území</v>
      </c>
      <c r="F114" s="69"/>
      <c r="G114" s="69"/>
      <c r="H114" s="69"/>
      <c r="I114" s="14"/>
      <c r="J114" s="64"/>
      <c r="K114" s="64"/>
      <c r="L114" s="15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6" customFormat="true" ht="6.95" hidden="false" customHeight="true" outlineLevel="0" collapsed="false">
      <c r="A115" s="12"/>
      <c r="B115" s="62"/>
      <c r="C115" s="64"/>
      <c r="D115" s="64"/>
      <c r="E115" s="64"/>
      <c r="F115" s="64"/>
      <c r="G115" s="64"/>
      <c r="H115" s="64"/>
      <c r="I115" s="14"/>
      <c r="J115" s="64"/>
      <c r="K115" s="64"/>
      <c r="L115" s="15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16" customFormat="true" ht="12" hidden="false" customHeight="true" outlineLevel="0" collapsed="false">
      <c r="A116" s="12"/>
      <c r="B116" s="62"/>
      <c r="C116" s="65" t="s">
        <v>12</v>
      </c>
      <c r="D116" s="64"/>
      <c r="E116" s="64"/>
      <c r="F116" s="70" t="str">
        <f aca="false">F14</f>
        <v>LUHAČOVICE</v>
      </c>
      <c r="G116" s="64"/>
      <c r="H116" s="64"/>
      <c r="I116" s="19" t="s">
        <v>14</v>
      </c>
      <c r="J116" s="71" t="e">
        <f aca="false">IF(J14="","",J14)</f>
        <v>#REF!</v>
      </c>
      <c r="K116" s="64"/>
      <c r="L116" s="15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16" customFormat="true" ht="6.95" hidden="false" customHeight="true" outlineLevel="0" collapsed="false">
      <c r="A117" s="12"/>
      <c r="B117" s="62"/>
      <c r="C117" s="64"/>
      <c r="D117" s="64"/>
      <c r="E117" s="64"/>
      <c r="F117" s="64"/>
      <c r="G117" s="64"/>
      <c r="H117" s="64"/>
      <c r="I117" s="14"/>
      <c r="J117" s="64"/>
      <c r="K117" s="64"/>
      <c r="L117" s="15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="16" customFormat="true" ht="40.15" hidden="false" customHeight="true" outlineLevel="0" collapsed="false">
      <c r="A118" s="12"/>
      <c r="B118" s="62"/>
      <c r="C118" s="65" t="s">
        <v>15</v>
      </c>
      <c r="D118" s="64"/>
      <c r="E118" s="64"/>
      <c r="F118" s="70" t="str">
        <f aca="false">E17</f>
        <v>LÁZNĚ LUHAČOVICE a.s.</v>
      </c>
      <c r="G118" s="64"/>
      <c r="H118" s="64"/>
      <c r="I118" s="19" t="s">
        <v>20</v>
      </c>
      <c r="J118" s="72" t="str">
        <f aca="false">E23</f>
        <v>ing. Petr Všetečka, autorizovaný architekt, Brno</v>
      </c>
      <c r="K118" s="64"/>
      <c r="L118" s="15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="16" customFormat="true" ht="15.2" hidden="false" customHeight="true" outlineLevel="0" collapsed="false">
      <c r="A119" s="12"/>
      <c r="B119" s="62"/>
      <c r="C119" s="65" t="s">
        <v>19</v>
      </c>
      <c r="D119" s="64"/>
      <c r="E119" s="64"/>
      <c r="F119" s="70" t="e">
        <f aca="false">IF(E20="","",E20)</f>
        <v>#REF!</v>
      </c>
      <c r="G119" s="64"/>
      <c r="H119" s="64"/>
      <c r="I119" s="19" t="s">
        <v>22</v>
      </c>
      <c r="J119" s="72" t="e">
        <f aca="false">E26</f>
        <v>#REF!</v>
      </c>
      <c r="K119" s="64"/>
      <c r="L119" s="15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="16" customFormat="true" ht="10.35" hidden="false" customHeight="true" outlineLevel="0" collapsed="false">
      <c r="A120" s="12"/>
      <c r="B120" s="62"/>
      <c r="C120" s="64"/>
      <c r="D120" s="64"/>
      <c r="E120" s="64"/>
      <c r="F120" s="64"/>
      <c r="G120" s="64"/>
      <c r="H120" s="64"/>
      <c r="I120" s="14"/>
      <c r="J120" s="64"/>
      <c r="K120" s="64"/>
      <c r="L120" s="15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="101" customFormat="true" ht="29.25" hidden="false" customHeight="true" outlineLevel="0" collapsed="false">
      <c r="A121" s="91"/>
      <c r="B121" s="92"/>
      <c r="C121" s="93" t="s">
        <v>52</v>
      </c>
      <c r="D121" s="94" t="s">
        <v>53</v>
      </c>
      <c r="E121" s="94" t="s">
        <v>54</v>
      </c>
      <c r="F121" s="94" t="s">
        <v>55</v>
      </c>
      <c r="G121" s="94" t="s">
        <v>56</v>
      </c>
      <c r="H121" s="94" t="s">
        <v>57</v>
      </c>
      <c r="I121" s="95" t="s">
        <v>58</v>
      </c>
      <c r="J121" s="94" t="s">
        <v>46</v>
      </c>
      <c r="K121" s="96" t="s">
        <v>59</v>
      </c>
      <c r="L121" s="97"/>
      <c r="M121" s="98"/>
      <c r="N121" s="99" t="s">
        <v>29</v>
      </c>
      <c r="O121" s="99" t="s">
        <v>60</v>
      </c>
      <c r="P121" s="99" t="s">
        <v>61</v>
      </c>
      <c r="Q121" s="99" t="s">
        <v>62</v>
      </c>
      <c r="R121" s="99" t="s">
        <v>63</v>
      </c>
      <c r="S121" s="99" t="s">
        <v>64</v>
      </c>
      <c r="T121" s="100" t="s">
        <v>65</v>
      </c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</row>
    <row r="122" s="16" customFormat="true" ht="22.9" hidden="false" customHeight="true" outlineLevel="0" collapsed="false">
      <c r="A122" s="12"/>
      <c r="B122" s="62"/>
      <c r="C122" s="77" t="s">
        <v>66</v>
      </c>
      <c r="D122" s="64"/>
      <c r="E122" s="64"/>
      <c r="F122" s="64"/>
      <c r="G122" s="64"/>
      <c r="H122" s="64"/>
      <c r="I122" s="14"/>
      <c r="J122" s="102" t="n">
        <f aca="false">BK122</f>
        <v>0</v>
      </c>
      <c r="K122" s="64"/>
      <c r="L122" s="13"/>
      <c r="M122" s="103"/>
      <c r="N122" s="104"/>
      <c r="O122" s="105"/>
      <c r="P122" s="106" t="n">
        <f aca="false">P123+P178</f>
        <v>0</v>
      </c>
      <c r="Q122" s="105"/>
      <c r="R122" s="106" t="n">
        <f aca="false">R123+R178</f>
        <v>0</v>
      </c>
      <c r="S122" s="105"/>
      <c r="T122" s="107" t="n">
        <f aca="false">T123+T178</f>
        <v>292.995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3" t="s">
        <v>67</v>
      </c>
      <c r="AU122" s="3" t="s">
        <v>48</v>
      </c>
      <c r="BK122" s="108" t="n">
        <f aca="false">BK123+BK178</f>
        <v>0</v>
      </c>
    </row>
    <row r="123" s="109" customFormat="true" ht="25.9" hidden="false" customHeight="true" outlineLevel="0" collapsed="false">
      <c r="B123" s="110"/>
      <c r="C123" s="111"/>
      <c r="D123" s="112" t="s">
        <v>67</v>
      </c>
      <c r="E123" s="113" t="s">
        <v>68</v>
      </c>
      <c r="F123" s="113" t="s">
        <v>69</v>
      </c>
      <c r="G123" s="111"/>
      <c r="H123" s="111"/>
      <c r="I123" s="114"/>
      <c r="J123" s="115" t="n">
        <f aca="false">BK123</f>
        <v>0</v>
      </c>
      <c r="K123" s="111"/>
      <c r="L123" s="116"/>
      <c r="M123" s="117"/>
      <c r="N123" s="118"/>
      <c r="O123" s="118"/>
      <c r="P123" s="119" t="n">
        <f aca="false">SUM(P124:P177)</f>
        <v>0</v>
      </c>
      <c r="Q123" s="118"/>
      <c r="R123" s="119" t="n">
        <f aca="false">SUM(R124:R177)</f>
        <v>0</v>
      </c>
      <c r="S123" s="118"/>
      <c r="T123" s="120" t="n">
        <f aca="false">SUM(T124:T177)</f>
        <v>292.995</v>
      </c>
      <c r="AR123" s="121" t="s">
        <v>70</v>
      </c>
      <c r="AT123" s="122" t="s">
        <v>67</v>
      </c>
      <c r="AU123" s="122" t="s">
        <v>71</v>
      </c>
      <c r="AY123" s="121" t="s">
        <v>72</v>
      </c>
      <c r="BK123" s="123" t="n">
        <f aca="false">SUM(BK124:BK177)</f>
        <v>0</v>
      </c>
    </row>
    <row r="124" s="16" customFormat="true" ht="21.75" hidden="false" customHeight="true" outlineLevel="0" collapsed="false">
      <c r="A124" s="12"/>
      <c r="B124" s="62"/>
      <c r="C124" s="124" t="s">
        <v>70</v>
      </c>
      <c r="D124" s="124" t="s">
        <v>73</v>
      </c>
      <c r="E124" s="125" t="s">
        <v>74</v>
      </c>
      <c r="F124" s="126" t="s">
        <v>75</v>
      </c>
      <c r="G124" s="127" t="s">
        <v>76</v>
      </c>
      <c r="H124" s="128" t="n">
        <v>1149</v>
      </c>
      <c r="I124" s="129"/>
      <c r="J124" s="130" t="n">
        <f aca="false">ROUND(I124*H124,2)</f>
        <v>0</v>
      </c>
      <c r="K124" s="126" t="s">
        <v>77</v>
      </c>
      <c r="L124" s="13"/>
      <c r="M124" s="131"/>
      <c r="N124" s="132" t="s">
        <v>30</v>
      </c>
      <c r="O124" s="133"/>
      <c r="P124" s="134" t="n">
        <f aca="false">O124*H124</f>
        <v>0</v>
      </c>
      <c r="Q124" s="134" t="n">
        <v>0</v>
      </c>
      <c r="R124" s="134" t="n">
        <f aca="false">Q124*H124</f>
        <v>0</v>
      </c>
      <c r="S124" s="134" t="n">
        <v>0.255</v>
      </c>
      <c r="T124" s="135" t="n">
        <f aca="false">S124*H124</f>
        <v>292.995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36" t="s">
        <v>78</v>
      </c>
      <c r="AT124" s="136" t="s">
        <v>73</v>
      </c>
      <c r="AU124" s="136" t="s">
        <v>70</v>
      </c>
      <c r="AY124" s="3" t="s">
        <v>72</v>
      </c>
      <c r="BE124" s="137" t="n">
        <f aca="false">IF(N124="základní",J124,0)</f>
        <v>0</v>
      </c>
      <c r="BF124" s="137" t="n">
        <f aca="false">IF(N124="snížená",J124,0)</f>
        <v>0</v>
      </c>
      <c r="BG124" s="137" t="n">
        <f aca="false">IF(N124="zákl. přenesená",J124,0)</f>
        <v>0</v>
      </c>
      <c r="BH124" s="137" t="n">
        <f aca="false">IF(N124="sníž. přenesená",J124,0)</f>
        <v>0</v>
      </c>
      <c r="BI124" s="137" t="n">
        <f aca="false">IF(N124="nulová",J124,0)</f>
        <v>0</v>
      </c>
      <c r="BJ124" s="3" t="s">
        <v>70</v>
      </c>
      <c r="BK124" s="137" t="n">
        <f aca="false">ROUND(I124*H124,2)</f>
        <v>0</v>
      </c>
      <c r="BL124" s="3" t="s">
        <v>78</v>
      </c>
      <c r="BM124" s="136" t="s">
        <v>1</v>
      </c>
    </row>
    <row r="125" s="16" customFormat="true" ht="32.8" hidden="false" customHeight="false" outlineLevel="0" collapsed="false">
      <c r="A125" s="12"/>
      <c r="B125" s="62"/>
      <c r="C125" s="64"/>
      <c r="D125" s="138" t="s">
        <v>79</v>
      </c>
      <c r="E125" s="64"/>
      <c r="F125" s="139" t="s">
        <v>80</v>
      </c>
      <c r="G125" s="64"/>
      <c r="H125" s="64"/>
      <c r="I125" s="14"/>
      <c r="J125" s="64"/>
      <c r="K125" s="64"/>
      <c r="L125" s="13"/>
      <c r="M125" s="140"/>
      <c r="N125" s="141"/>
      <c r="O125" s="133"/>
      <c r="P125" s="133"/>
      <c r="Q125" s="133"/>
      <c r="R125" s="133"/>
      <c r="S125" s="133"/>
      <c r="T125" s="14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3" t="s">
        <v>79</v>
      </c>
      <c r="AU125" s="3" t="s">
        <v>70</v>
      </c>
    </row>
    <row r="126" s="16" customFormat="true" ht="21.75" hidden="false" customHeight="true" outlineLevel="0" collapsed="false">
      <c r="A126" s="12"/>
      <c r="B126" s="62"/>
      <c r="C126" s="124" t="s">
        <v>1</v>
      </c>
      <c r="D126" s="124" t="s">
        <v>73</v>
      </c>
      <c r="E126" s="125" t="s">
        <v>81</v>
      </c>
      <c r="F126" s="126" t="s">
        <v>82</v>
      </c>
      <c r="G126" s="127" t="s">
        <v>76</v>
      </c>
      <c r="H126" s="128" t="n">
        <v>844</v>
      </c>
      <c r="I126" s="129"/>
      <c r="J126" s="130" t="n">
        <f aca="false">ROUND(I126*H126,2)</f>
        <v>0</v>
      </c>
      <c r="K126" s="126" t="s">
        <v>77</v>
      </c>
      <c r="L126" s="13"/>
      <c r="M126" s="131"/>
      <c r="N126" s="132" t="s">
        <v>30</v>
      </c>
      <c r="O126" s="133"/>
      <c r="P126" s="134" t="n">
        <f aca="false">O126*H126</f>
        <v>0</v>
      </c>
      <c r="Q126" s="134" t="n">
        <v>0</v>
      </c>
      <c r="R126" s="134" t="n">
        <f aca="false">Q126*H126</f>
        <v>0</v>
      </c>
      <c r="S126" s="134" t="n">
        <v>0</v>
      </c>
      <c r="T126" s="135" t="n">
        <f aca="false">S126*H126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36" t="s">
        <v>78</v>
      </c>
      <c r="AT126" s="136" t="s">
        <v>73</v>
      </c>
      <c r="AU126" s="136" t="s">
        <v>70</v>
      </c>
      <c r="AY126" s="3" t="s">
        <v>72</v>
      </c>
      <c r="BE126" s="137" t="n">
        <f aca="false">IF(N126="základní",J126,0)</f>
        <v>0</v>
      </c>
      <c r="BF126" s="137" t="n">
        <f aca="false">IF(N126="snížená",J126,0)</f>
        <v>0</v>
      </c>
      <c r="BG126" s="137" t="n">
        <f aca="false">IF(N126="zákl. přenesená",J126,0)</f>
        <v>0</v>
      </c>
      <c r="BH126" s="137" t="n">
        <f aca="false">IF(N126="sníž. přenesená",J126,0)</f>
        <v>0</v>
      </c>
      <c r="BI126" s="137" t="n">
        <f aca="false">IF(N126="nulová",J126,0)</f>
        <v>0</v>
      </c>
      <c r="BJ126" s="3" t="s">
        <v>70</v>
      </c>
      <c r="BK126" s="137" t="n">
        <f aca="false">ROUND(I126*H126,2)</f>
        <v>0</v>
      </c>
      <c r="BL126" s="3" t="s">
        <v>78</v>
      </c>
      <c r="BM126" s="136" t="s">
        <v>78</v>
      </c>
    </row>
    <row r="127" s="16" customFormat="true" ht="17.9" hidden="false" customHeight="false" outlineLevel="0" collapsed="false">
      <c r="A127" s="12"/>
      <c r="B127" s="62"/>
      <c r="C127" s="64"/>
      <c r="D127" s="138" t="s">
        <v>79</v>
      </c>
      <c r="E127" s="64"/>
      <c r="F127" s="139" t="s">
        <v>82</v>
      </c>
      <c r="G127" s="64"/>
      <c r="H127" s="64"/>
      <c r="I127" s="14"/>
      <c r="J127" s="64"/>
      <c r="K127" s="64"/>
      <c r="L127" s="13"/>
      <c r="M127" s="140"/>
      <c r="N127" s="141"/>
      <c r="O127" s="133"/>
      <c r="P127" s="133"/>
      <c r="Q127" s="133"/>
      <c r="R127" s="133"/>
      <c r="S127" s="133"/>
      <c r="T127" s="14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3" t="s">
        <v>79</v>
      </c>
      <c r="AU127" s="3" t="s">
        <v>70</v>
      </c>
    </row>
    <row r="128" s="16" customFormat="true" ht="21.75" hidden="false" customHeight="true" outlineLevel="0" collapsed="false">
      <c r="A128" s="12"/>
      <c r="B128" s="62"/>
      <c r="C128" s="124" t="s">
        <v>83</v>
      </c>
      <c r="D128" s="124" t="s">
        <v>73</v>
      </c>
      <c r="E128" s="125" t="s">
        <v>84</v>
      </c>
      <c r="F128" s="126" t="s">
        <v>85</v>
      </c>
      <c r="G128" s="127" t="s">
        <v>76</v>
      </c>
      <c r="H128" s="128" t="n">
        <v>93</v>
      </c>
      <c r="I128" s="129"/>
      <c r="J128" s="130" t="n">
        <f aca="false">ROUND(I128*H128,2)</f>
        <v>0</v>
      </c>
      <c r="K128" s="126" t="s">
        <v>86</v>
      </c>
      <c r="L128" s="13"/>
      <c r="M128" s="131"/>
      <c r="N128" s="132" t="s">
        <v>30</v>
      </c>
      <c r="O128" s="133"/>
      <c r="P128" s="134" t="n">
        <f aca="false">O128*H128</f>
        <v>0</v>
      </c>
      <c r="Q128" s="134" t="n">
        <v>0</v>
      </c>
      <c r="R128" s="134" t="n">
        <f aca="false">Q128*H128</f>
        <v>0</v>
      </c>
      <c r="S128" s="134" t="n">
        <v>0</v>
      </c>
      <c r="T128" s="135" t="n">
        <f aca="false">S128*H128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36" t="s">
        <v>78</v>
      </c>
      <c r="AT128" s="136" t="s">
        <v>73</v>
      </c>
      <c r="AU128" s="136" t="s">
        <v>70</v>
      </c>
      <c r="AY128" s="3" t="s">
        <v>72</v>
      </c>
      <c r="BE128" s="137" t="n">
        <f aca="false">IF(N128="základní",J128,0)</f>
        <v>0</v>
      </c>
      <c r="BF128" s="137" t="n">
        <f aca="false">IF(N128="snížená",J128,0)</f>
        <v>0</v>
      </c>
      <c r="BG128" s="137" t="n">
        <f aca="false">IF(N128="zákl. přenesená",J128,0)</f>
        <v>0</v>
      </c>
      <c r="BH128" s="137" t="n">
        <f aca="false">IF(N128="sníž. přenesená",J128,0)</f>
        <v>0</v>
      </c>
      <c r="BI128" s="137" t="n">
        <f aca="false">IF(N128="nulová",J128,0)</f>
        <v>0</v>
      </c>
      <c r="BJ128" s="3" t="s">
        <v>70</v>
      </c>
      <c r="BK128" s="137" t="n">
        <f aca="false">ROUND(I128*H128,2)</f>
        <v>0</v>
      </c>
      <c r="BL128" s="3" t="s">
        <v>78</v>
      </c>
      <c r="BM128" s="136" t="s">
        <v>87</v>
      </c>
    </row>
    <row r="129" s="16" customFormat="true" ht="12.8" hidden="false" customHeight="false" outlineLevel="0" collapsed="false">
      <c r="A129" s="12"/>
      <c r="B129" s="62"/>
      <c r="C129" s="64"/>
      <c r="D129" s="138" t="s">
        <v>79</v>
      </c>
      <c r="E129" s="64"/>
      <c r="F129" s="139" t="s">
        <v>85</v>
      </c>
      <c r="G129" s="64"/>
      <c r="H129" s="64"/>
      <c r="I129" s="14"/>
      <c r="J129" s="64"/>
      <c r="K129" s="64"/>
      <c r="L129" s="13"/>
      <c r="M129" s="140"/>
      <c r="N129" s="141"/>
      <c r="O129" s="133"/>
      <c r="P129" s="133"/>
      <c r="Q129" s="133"/>
      <c r="R129" s="133"/>
      <c r="S129" s="133"/>
      <c r="T129" s="14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3" t="s">
        <v>79</v>
      </c>
      <c r="AU129" s="3" t="s">
        <v>70</v>
      </c>
    </row>
    <row r="130" s="143" customFormat="true" ht="12.8" hidden="false" customHeight="false" outlineLevel="0" collapsed="false">
      <c r="B130" s="144"/>
      <c r="C130" s="145"/>
      <c r="D130" s="138" t="s">
        <v>88</v>
      </c>
      <c r="E130" s="146"/>
      <c r="F130" s="147" t="s">
        <v>89</v>
      </c>
      <c r="G130" s="145"/>
      <c r="H130" s="148" t="n">
        <v>93</v>
      </c>
      <c r="I130" s="149"/>
      <c r="J130" s="145"/>
      <c r="K130" s="145"/>
      <c r="L130" s="150"/>
      <c r="M130" s="151"/>
      <c r="N130" s="152"/>
      <c r="O130" s="152"/>
      <c r="P130" s="152"/>
      <c r="Q130" s="152"/>
      <c r="R130" s="152"/>
      <c r="S130" s="152"/>
      <c r="T130" s="153"/>
      <c r="AT130" s="154" t="s">
        <v>88</v>
      </c>
      <c r="AU130" s="154" t="s">
        <v>70</v>
      </c>
      <c r="AV130" s="143" t="s">
        <v>1</v>
      </c>
      <c r="AW130" s="143" t="s">
        <v>90</v>
      </c>
      <c r="AX130" s="143" t="s">
        <v>70</v>
      </c>
      <c r="AY130" s="154" t="s">
        <v>72</v>
      </c>
    </row>
    <row r="131" s="16" customFormat="true" ht="21.75" hidden="false" customHeight="true" outlineLevel="0" collapsed="false">
      <c r="A131" s="12"/>
      <c r="B131" s="62"/>
      <c r="C131" s="124" t="s">
        <v>78</v>
      </c>
      <c r="D131" s="124" t="s">
        <v>73</v>
      </c>
      <c r="E131" s="125" t="s">
        <v>91</v>
      </c>
      <c r="F131" s="126" t="s">
        <v>92</v>
      </c>
      <c r="G131" s="127" t="s">
        <v>76</v>
      </c>
      <c r="H131" s="128" t="n">
        <v>93</v>
      </c>
      <c r="I131" s="129"/>
      <c r="J131" s="130" t="n">
        <f aca="false">ROUND(I131*H131,2)</f>
        <v>0</v>
      </c>
      <c r="K131" s="126" t="s">
        <v>77</v>
      </c>
      <c r="L131" s="13"/>
      <c r="M131" s="131"/>
      <c r="N131" s="132" t="s">
        <v>30</v>
      </c>
      <c r="O131" s="133"/>
      <c r="P131" s="134" t="n">
        <f aca="false">O131*H131</f>
        <v>0</v>
      </c>
      <c r="Q131" s="134" t="n">
        <v>0</v>
      </c>
      <c r="R131" s="134" t="n">
        <f aca="false">Q131*H131</f>
        <v>0</v>
      </c>
      <c r="S131" s="134" t="n">
        <v>0</v>
      </c>
      <c r="T131" s="135" t="n">
        <f aca="false">S131*H131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36" t="s">
        <v>78</v>
      </c>
      <c r="AT131" s="136" t="s">
        <v>73</v>
      </c>
      <c r="AU131" s="136" t="s">
        <v>70</v>
      </c>
      <c r="AY131" s="3" t="s">
        <v>72</v>
      </c>
      <c r="BE131" s="137" t="n">
        <f aca="false">IF(N131="základní",J131,0)</f>
        <v>0</v>
      </c>
      <c r="BF131" s="137" t="n">
        <f aca="false">IF(N131="snížená",J131,0)</f>
        <v>0</v>
      </c>
      <c r="BG131" s="137" t="n">
        <f aca="false">IF(N131="zákl. přenesená",J131,0)</f>
        <v>0</v>
      </c>
      <c r="BH131" s="137" t="n">
        <f aca="false">IF(N131="sníž. přenesená",J131,0)</f>
        <v>0</v>
      </c>
      <c r="BI131" s="137" t="n">
        <f aca="false">IF(N131="nulová",J131,0)</f>
        <v>0</v>
      </c>
      <c r="BJ131" s="3" t="s">
        <v>70</v>
      </c>
      <c r="BK131" s="137" t="n">
        <f aca="false">ROUND(I131*H131,2)</f>
        <v>0</v>
      </c>
      <c r="BL131" s="3" t="s">
        <v>78</v>
      </c>
      <c r="BM131" s="136" t="s">
        <v>93</v>
      </c>
    </row>
    <row r="132" s="16" customFormat="true" ht="12.8" hidden="false" customHeight="false" outlineLevel="0" collapsed="false">
      <c r="A132" s="12"/>
      <c r="B132" s="62"/>
      <c r="C132" s="64"/>
      <c r="D132" s="138" t="s">
        <v>79</v>
      </c>
      <c r="E132" s="64"/>
      <c r="F132" s="139" t="s">
        <v>92</v>
      </c>
      <c r="G132" s="64"/>
      <c r="H132" s="64"/>
      <c r="I132" s="14"/>
      <c r="J132" s="64"/>
      <c r="K132" s="64"/>
      <c r="L132" s="13"/>
      <c r="M132" s="140"/>
      <c r="N132" s="141"/>
      <c r="O132" s="133"/>
      <c r="P132" s="133"/>
      <c r="Q132" s="133"/>
      <c r="R132" s="133"/>
      <c r="S132" s="133"/>
      <c r="T132" s="14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3" t="s">
        <v>79</v>
      </c>
      <c r="AU132" s="3" t="s">
        <v>70</v>
      </c>
    </row>
    <row r="133" s="16" customFormat="true" ht="21.75" hidden="false" customHeight="true" outlineLevel="0" collapsed="false">
      <c r="A133" s="12"/>
      <c r="B133" s="62"/>
      <c r="C133" s="124" t="s">
        <v>94</v>
      </c>
      <c r="D133" s="124" t="s">
        <v>73</v>
      </c>
      <c r="E133" s="125" t="s">
        <v>95</v>
      </c>
      <c r="F133" s="126" t="s">
        <v>96</v>
      </c>
      <c r="G133" s="127" t="s">
        <v>76</v>
      </c>
      <c r="H133" s="128" t="n">
        <v>297</v>
      </c>
      <c r="I133" s="129"/>
      <c r="J133" s="130" t="n">
        <f aca="false">ROUND(I133*H133,2)</f>
        <v>0</v>
      </c>
      <c r="K133" s="126" t="s">
        <v>77</v>
      </c>
      <c r="L133" s="13"/>
      <c r="M133" s="131"/>
      <c r="N133" s="132" t="s">
        <v>30</v>
      </c>
      <c r="O133" s="133"/>
      <c r="P133" s="134" t="n">
        <f aca="false">O133*H133</f>
        <v>0</v>
      </c>
      <c r="Q133" s="134" t="n">
        <v>0</v>
      </c>
      <c r="R133" s="134" t="n">
        <f aca="false">Q133*H133</f>
        <v>0</v>
      </c>
      <c r="S133" s="134" t="n">
        <v>0</v>
      </c>
      <c r="T133" s="135" t="n">
        <f aca="false">S133*H133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36" t="s">
        <v>78</v>
      </c>
      <c r="AT133" s="136" t="s">
        <v>73</v>
      </c>
      <c r="AU133" s="136" t="s">
        <v>70</v>
      </c>
      <c r="AY133" s="3" t="s">
        <v>72</v>
      </c>
      <c r="BE133" s="137" t="n">
        <f aca="false">IF(N133="základní",J133,0)</f>
        <v>0</v>
      </c>
      <c r="BF133" s="137" t="n">
        <f aca="false">IF(N133="snížená",J133,0)</f>
        <v>0</v>
      </c>
      <c r="BG133" s="137" t="n">
        <f aca="false">IF(N133="zákl. přenesená",J133,0)</f>
        <v>0</v>
      </c>
      <c r="BH133" s="137" t="n">
        <f aca="false">IF(N133="sníž. přenesená",J133,0)</f>
        <v>0</v>
      </c>
      <c r="BI133" s="137" t="n">
        <f aca="false">IF(N133="nulová",J133,0)</f>
        <v>0</v>
      </c>
      <c r="BJ133" s="3" t="s">
        <v>70</v>
      </c>
      <c r="BK133" s="137" t="n">
        <f aca="false">ROUND(I133*H133,2)</f>
        <v>0</v>
      </c>
      <c r="BL133" s="3" t="s">
        <v>78</v>
      </c>
      <c r="BM133" s="136" t="s">
        <v>97</v>
      </c>
    </row>
    <row r="134" s="16" customFormat="true" ht="12.8" hidden="false" customHeight="false" outlineLevel="0" collapsed="false">
      <c r="A134" s="12"/>
      <c r="B134" s="62"/>
      <c r="C134" s="64"/>
      <c r="D134" s="138" t="s">
        <v>79</v>
      </c>
      <c r="E134" s="64"/>
      <c r="F134" s="139" t="s">
        <v>96</v>
      </c>
      <c r="G134" s="64"/>
      <c r="H134" s="64"/>
      <c r="I134" s="14"/>
      <c r="J134" s="64"/>
      <c r="K134" s="64"/>
      <c r="L134" s="13"/>
      <c r="M134" s="140"/>
      <c r="N134" s="141"/>
      <c r="O134" s="133"/>
      <c r="P134" s="133"/>
      <c r="Q134" s="133"/>
      <c r="R134" s="133"/>
      <c r="S134" s="133"/>
      <c r="T134" s="14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3" t="s">
        <v>79</v>
      </c>
      <c r="AU134" s="3" t="s">
        <v>70</v>
      </c>
    </row>
    <row r="135" s="143" customFormat="true" ht="12.8" hidden="false" customHeight="false" outlineLevel="0" collapsed="false">
      <c r="B135" s="144"/>
      <c r="C135" s="145"/>
      <c r="D135" s="138" t="s">
        <v>88</v>
      </c>
      <c r="E135" s="146"/>
      <c r="F135" s="147" t="s">
        <v>98</v>
      </c>
      <c r="G135" s="145"/>
      <c r="H135" s="148" t="n">
        <v>297</v>
      </c>
      <c r="I135" s="149"/>
      <c r="J135" s="145"/>
      <c r="K135" s="145"/>
      <c r="L135" s="150"/>
      <c r="M135" s="151"/>
      <c r="N135" s="152"/>
      <c r="O135" s="152"/>
      <c r="P135" s="152"/>
      <c r="Q135" s="152"/>
      <c r="R135" s="152"/>
      <c r="S135" s="152"/>
      <c r="T135" s="153"/>
      <c r="AT135" s="154" t="s">
        <v>88</v>
      </c>
      <c r="AU135" s="154" t="s">
        <v>70</v>
      </c>
      <c r="AV135" s="143" t="s">
        <v>1</v>
      </c>
      <c r="AW135" s="143" t="s">
        <v>90</v>
      </c>
      <c r="AX135" s="143" t="s">
        <v>70</v>
      </c>
      <c r="AY135" s="154" t="s">
        <v>72</v>
      </c>
    </row>
    <row r="136" s="16" customFormat="true" ht="16.5" hidden="false" customHeight="true" outlineLevel="0" collapsed="false">
      <c r="A136" s="12"/>
      <c r="B136" s="62"/>
      <c r="C136" s="124" t="s">
        <v>87</v>
      </c>
      <c r="D136" s="124" t="s">
        <v>73</v>
      </c>
      <c r="E136" s="125" t="s">
        <v>99</v>
      </c>
      <c r="F136" s="126" t="s">
        <v>100</v>
      </c>
      <c r="G136" s="127" t="s">
        <v>76</v>
      </c>
      <c r="H136" s="128" t="n">
        <v>214</v>
      </c>
      <c r="I136" s="129"/>
      <c r="J136" s="130" t="n">
        <f aca="false">ROUND(I136*H136,2)</f>
        <v>0</v>
      </c>
      <c r="K136" s="126" t="s">
        <v>86</v>
      </c>
      <c r="L136" s="13"/>
      <c r="M136" s="131"/>
      <c r="N136" s="132" t="s">
        <v>30</v>
      </c>
      <c r="O136" s="133"/>
      <c r="P136" s="134" t="n">
        <f aca="false">O136*H136</f>
        <v>0</v>
      </c>
      <c r="Q136" s="134" t="n">
        <v>0</v>
      </c>
      <c r="R136" s="134" t="n">
        <f aca="false">Q136*H136</f>
        <v>0</v>
      </c>
      <c r="S136" s="134" t="n">
        <v>0</v>
      </c>
      <c r="T136" s="135" t="n">
        <f aca="false">S136*H136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36" t="s">
        <v>78</v>
      </c>
      <c r="AT136" s="136" t="s">
        <v>73</v>
      </c>
      <c r="AU136" s="136" t="s">
        <v>70</v>
      </c>
      <c r="AY136" s="3" t="s">
        <v>72</v>
      </c>
      <c r="BE136" s="137" t="n">
        <f aca="false">IF(N136="základní",J136,0)</f>
        <v>0</v>
      </c>
      <c r="BF136" s="137" t="n">
        <f aca="false">IF(N136="snížená",J136,0)</f>
        <v>0</v>
      </c>
      <c r="BG136" s="137" t="n">
        <f aca="false">IF(N136="zákl. přenesená",J136,0)</f>
        <v>0</v>
      </c>
      <c r="BH136" s="137" t="n">
        <f aca="false">IF(N136="sníž. přenesená",J136,0)</f>
        <v>0</v>
      </c>
      <c r="BI136" s="137" t="n">
        <f aca="false">IF(N136="nulová",J136,0)</f>
        <v>0</v>
      </c>
      <c r="BJ136" s="3" t="s">
        <v>70</v>
      </c>
      <c r="BK136" s="137" t="n">
        <f aca="false">ROUND(I136*H136,2)</f>
        <v>0</v>
      </c>
      <c r="BL136" s="3" t="s">
        <v>78</v>
      </c>
      <c r="BM136" s="136" t="s">
        <v>101</v>
      </c>
    </row>
    <row r="137" s="16" customFormat="true" ht="12.8" hidden="false" customHeight="false" outlineLevel="0" collapsed="false">
      <c r="A137" s="12"/>
      <c r="B137" s="62"/>
      <c r="C137" s="64"/>
      <c r="D137" s="138" t="s">
        <v>79</v>
      </c>
      <c r="E137" s="64"/>
      <c r="F137" s="139" t="s">
        <v>100</v>
      </c>
      <c r="G137" s="64"/>
      <c r="H137" s="64"/>
      <c r="I137" s="14"/>
      <c r="J137" s="64"/>
      <c r="K137" s="64"/>
      <c r="L137" s="13"/>
      <c r="M137" s="140"/>
      <c r="N137" s="141"/>
      <c r="O137" s="133"/>
      <c r="P137" s="133"/>
      <c r="Q137" s="133"/>
      <c r="R137" s="133"/>
      <c r="S137" s="133"/>
      <c r="T137" s="14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3" t="s">
        <v>79</v>
      </c>
      <c r="AU137" s="3" t="s">
        <v>70</v>
      </c>
    </row>
    <row r="138" s="143" customFormat="true" ht="12.8" hidden="false" customHeight="false" outlineLevel="0" collapsed="false">
      <c r="B138" s="144"/>
      <c r="C138" s="145"/>
      <c r="D138" s="138" t="s">
        <v>88</v>
      </c>
      <c r="E138" s="146"/>
      <c r="F138" s="147" t="s">
        <v>102</v>
      </c>
      <c r="G138" s="145"/>
      <c r="H138" s="148" t="n">
        <v>214</v>
      </c>
      <c r="I138" s="149"/>
      <c r="J138" s="145"/>
      <c r="K138" s="145"/>
      <c r="L138" s="150"/>
      <c r="M138" s="151"/>
      <c r="N138" s="152"/>
      <c r="O138" s="152"/>
      <c r="P138" s="152"/>
      <c r="Q138" s="152"/>
      <c r="R138" s="152"/>
      <c r="S138" s="152"/>
      <c r="T138" s="153"/>
      <c r="AT138" s="154" t="s">
        <v>88</v>
      </c>
      <c r="AU138" s="154" t="s">
        <v>70</v>
      </c>
      <c r="AV138" s="143" t="s">
        <v>1</v>
      </c>
      <c r="AW138" s="143" t="s">
        <v>90</v>
      </c>
      <c r="AX138" s="143" t="s">
        <v>70</v>
      </c>
      <c r="AY138" s="154" t="s">
        <v>72</v>
      </c>
    </row>
    <row r="139" s="16" customFormat="true" ht="21.75" hidden="false" customHeight="true" outlineLevel="0" collapsed="false">
      <c r="A139" s="12"/>
      <c r="B139" s="62"/>
      <c r="C139" s="124" t="s">
        <v>103</v>
      </c>
      <c r="D139" s="124" t="s">
        <v>73</v>
      </c>
      <c r="E139" s="125" t="s">
        <v>104</v>
      </c>
      <c r="F139" s="126" t="s">
        <v>105</v>
      </c>
      <c r="G139" s="127" t="s">
        <v>76</v>
      </c>
      <c r="H139" s="128" t="n">
        <v>83</v>
      </c>
      <c r="I139" s="129"/>
      <c r="J139" s="130" t="n">
        <f aca="false">ROUND(I139*H139,2)</f>
        <v>0</v>
      </c>
      <c r="K139" s="126" t="s">
        <v>77</v>
      </c>
      <c r="L139" s="13"/>
      <c r="M139" s="131"/>
      <c r="N139" s="132" t="s">
        <v>30</v>
      </c>
      <c r="O139" s="133"/>
      <c r="P139" s="134" t="n">
        <f aca="false">O139*H139</f>
        <v>0</v>
      </c>
      <c r="Q139" s="134" t="n">
        <v>0</v>
      </c>
      <c r="R139" s="134" t="n">
        <f aca="false">Q139*H139</f>
        <v>0</v>
      </c>
      <c r="S139" s="134" t="n">
        <v>0</v>
      </c>
      <c r="T139" s="135" t="n">
        <f aca="false">S139*H139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36" t="s">
        <v>78</v>
      </c>
      <c r="AT139" s="136" t="s">
        <v>73</v>
      </c>
      <c r="AU139" s="136" t="s">
        <v>70</v>
      </c>
      <c r="AY139" s="3" t="s">
        <v>72</v>
      </c>
      <c r="BE139" s="137" t="n">
        <f aca="false">IF(N139="základní",J139,0)</f>
        <v>0</v>
      </c>
      <c r="BF139" s="137" t="n">
        <f aca="false">IF(N139="snížená",J139,0)</f>
        <v>0</v>
      </c>
      <c r="BG139" s="137" t="n">
        <f aca="false">IF(N139="zákl. přenesená",J139,0)</f>
        <v>0</v>
      </c>
      <c r="BH139" s="137" t="n">
        <f aca="false">IF(N139="sníž. přenesená",J139,0)</f>
        <v>0</v>
      </c>
      <c r="BI139" s="137" t="n">
        <f aca="false">IF(N139="nulová",J139,0)</f>
        <v>0</v>
      </c>
      <c r="BJ139" s="3" t="s">
        <v>70</v>
      </c>
      <c r="BK139" s="137" t="n">
        <f aca="false">ROUND(I139*H139,2)</f>
        <v>0</v>
      </c>
      <c r="BL139" s="3" t="s">
        <v>78</v>
      </c>
      <c r="BM139" s="136" t="s">
        <v>106</v>
      </c>
    </row>
    <row r="140" s="16" customFormat="true" ht="12.8" hidden="false" customHeight="false" outlineLevel="0" collapsed="false">
      <c r="A140" s="12"/>
      <c r="B140" s="62"/>
      <c r="C140" s="64"/>
      <c r="D140" s="138" t="s">
        <v>79</v>
      </c>
      <c r="E140" s="64"/>
      <c r="F140" s="139" t="s">
        <v>105</v>
      </c>
      <c r="G140" s="64"/>
      <c r="H140" s="64"/>
      <c r="I140" s="14"/>
      <c r="J140" s="64"/>
      <c r="K140" s="64"/>
      <c r="L140" s="13"/>
      <c r="M140" s="140"/>
      <c r="N140" s="141"/>
      <c r="O140" s="133"/>
      <c r="P140" s="133"/>
      <c r="Q140" s="133"/>
      <c r="R140" s="133"/>
      <c r="S140" s="133"/>
      <c r="T140" s="14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3" t="s">
        <v>79</v>
      </c>
      <c r="AU140" s="3" t="s">
        <v>70</v>
      </c>
    </row>
    <row r="141" s="16" customFormat="true" ht="21.75" hidden="false" customHeight="true" outlineLevel="0" collapsed="false">
      <c r="A141" s="12"/>
      <c r="B141" s="62"/>
      <c r="C141" s="124" t="s">
        <v>93</v>
      </c>
      <c r="D141" s="124" t="s">
        <v>73</v>
      </c>
      <c r="E141" s="125" t="s">
        <v>107</v>
      </c>
      <c r="F141" s="126" t="s">
        <v>108</v>
      </c>
      <c r="G141" s="127" t="s">
        <v>76</v>
      </c>
      <c r="H141" s="128" t="n">
        <v>214</v>
      </c>
      <c r="I141" s="129"/>
      <c r="J141" s="130" t="n">
        <f aca="false">ROUND(I141*H141,2)</f>
        <v>0</v>
      </c>
      <c r="K141" s="126" t="s">
        <v>77</v>
      </c>
      <c r="L141" s="13"/>
      <c r="M141" s="131"/>
      <c r="N141" s="132" t="s">
        <v>30</v>
      </c>
      <c r="O141" s="133"/>
      <c r="P141" s="134" t="n">
        <f aca="false">O141*H141</f>
        <v>0</v>
      </c>
      <c r="Q141" s="134" t="n">
        <v>0</v>
      </c>
      <c r="R141" s="134" t="n">
        <f aca="false">Q141*H141</f>
        <v>0</v>
      </c>
      <c r="S141" s="134" t="n">
        <v>0</v>
      </c>
      <c r="T141" s="135" t="n">
        <f aca="false">S141*H141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36" t="s">
        <v>78</v>
      </c>
      <c r="AT141" s="136" t="s">
        <v>73</v>
      </c>
      <c r="AU141" s="136" t="s">
        <v>70</v>
      </c>
      <c r="AY141" s="3" t="s">
        <v>72</v>
      </c>
      <c r="BE141" s="137" t="n">
        <f aca="false">IF(N141="základní",J141,0)</f>
        <v>0</v>
      </c>
      <c r="BF141" s="137" t="n">
        <f aca="false">IF(N141="snížená",J141,0)</f>
        <v>0</v>
      </c>
      <c r="BG141" s="137" t="n">
        <f aca="false">IF(N141="zákl. přenesená",J141,0)</f>
        <v>0</v>
      </c>
      <c r="BH141" s="137" t="n">
        <f aca="false">IF(N141="sníž. přenesená",J141,0)</f>
        <v>0</v>
      </c>
      <c r="BI141" s="137" t="n">
        <f aca="false">IF(N141="nulová",J141,0)</f>
        <v>0</v>
      </c>
      <c r="BJ141" s="3" t="s">
        <v>70</v>
      </c>
      <c r="BK141" s="137" t="n">
        <f aca="false">ROUND(I141*H141,2)</f>
        <v>0</v>
      </c>
      <c r="BL141" s="3" t="s">
        <v>78</v>
      </c>
      <c r="BM141" s="136" t="s">
        <v>109</v>
      </c>
    </row>
    <row r="142" s="16" customFormat="true" ht="17.9" hidden="false" customHeight="false" outlineLevel="0" collapsed="false">
      <c r="A142" s="12"/>
      <c r="B142" s="62"/>
      <c r="C142" s="64"/>
      <c r="D142" s="138" t="s">
        <v>79</v>
      </c>
      <c r="E142" s="64"/>
      <c r="F142" s="139" t="s">
        <v>108</v>
      </c>
      <c r="G142" s="64"/>
      <c r="H142" s="64"/>
      <c r="I142" s="14"/>
      <c r="J142" s="64"/>
      <c r="K142" s="64"/>
      <c r="L142" s="13"/>
      <c r="M142" s="140"/>
      <c r="N142" s="141"/>
      <c r="O142" s="133"/>
      <c r="P142" s="133"/>
      <c r="Q142" s="133"/>
      <c r="R142" s="133"/>
      <c r="S142" s="133"/>
      <c r="T142" s="14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3" t="s">
        <v>79</v>
      </c>
      <c r="AU142" s="3" t="s">
        <v>70</v>
      </c>
    </row>
    <row r="143" s="16" customFormat="true" ht="21.75" hidden="false" customHeight="true" outlineLevel="0" collapsed="false">
      <c r="A143" s="12"/>
      <c r="B143" s="62"/>
      <c r="C143" s="124" t="s">
        <v>110</v>
      </c>
      <c r="D143" s="124" t="s">
        <v>73</v>
      </c>
      <c r="E143" s="125" t="s">
        <v>111</v>
      </c>
      <c r="F143" s="126" t="s">
        <v>112</v>
      </c>
      <c r="G143" s="127" t="s">
        <v>113</v>
      </c>
      <c r="H143" s="128" t="n">
        <v>37</v>
      </c>
      <c r="I143" s="129"/>
      <c r="J143" s="130" t="n">
        <f aca="false">ROUND(I143*H143,2)</f>
        <v>0</v>
      </c>
      <c r="K143" s="126" t="s">
        <v>77</v>
      </c>
      <c r="L143" s="13"/>
      <c r="M143" s="131"/>
      <c r="N143" s="132" t="s">
        <v>30</v>
      </c>
      <c r="O143" s="133"/>
      <c r="P143" s="134" t="n">
        <f aca="false">O143*H143</f>
        <v>0</v>
      </c>
      <c r="Q143" s="134" t="n">
        <v>0</v>
      </c>
      <c r="R143" s="134" t="n">
        <f aca="false">Q143*H143</f>
        <v>0</v>
      </c>
      <c r="S143" s="134" t="n">
        <v>0</v>
      </c>
      <c r="T143" s="135" t="n">
        <f aca="false">S143*H143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36" t="s">
        <v>78</v>
      </c>
      <c r="AT143" s="136" t="s">
        <v>73</v>
      </c>
      <c r="AU143" s="136" t="s">
        <v>70</v>
      </c>
      <c r="AY143" s="3" t="s">
        <v>72</v>
      </c>
      <c r="BE143" s="137" t="n">
        <f aca="false">IF(N143="základní",J143,0)</f>
        <v>0</v>
      </c>
      <c r="BF143" s="137" t="n">
        <f aca="false">IF(N143="snížená",J143,0)</f>
        <v>0</v>
      </c>
      <c r="BG143" s="137" t="n">
        <f aca="false">IF(N143="zákl. přenesená",J143,0)</f>
        <v>0</v>
      </c>
      <c r="BH143" s="137" t="n">
        <f aca="false">IF(N143="sníž. přenesená",J143,0)</f>
        <v>0</v>
      </c>
      <c r="BI143" s="137" t="n">
        <f aca="false">IF(N143="nulová",J143,0)</f>
        <v>0</v>
      </c>
      <c r="BJ143" s="3" t="s">
        <v>70</v>
      </c>
      <c r="BK143" s="137" t="n">
        <f aca="false">ROUND(I143*H143,2)</f>
        <v>0</v>
      </c>
      <c r="BL143" s="3" t="s">
        <v>78</v>
      </c>
      <c r="BM143" s="136" t="s">
        <v>114</v>
      </c>
    </row>
    <row r="144" s="16" customFormat="true" ht="12.8" hidden="false" customHeight="false" outlineLevel="0" collapsed="false">
      <c r="A144" s="12"/>
      <c r="B144" s="62"/>
      <c r="C144" s="64"/>
      <c r="D144" s="138" t="s">
        <v>79</v>
      </c>
      <c r="E144" s="64"/>
      <c r="F144" s="139" t="s">
        <v>112</v>
      </c>
      <c r="G144" s="64"/>
      <c r="H144" s="64"/>
      <c r="I144" s="14"/>
      <c r="J144" s="64"/>
      <c r="K144" s="64"/>
      <c r="L144" s="13"/>
      <c r="M144" s="140"/>
      <c r="N144" s="141"/>
      <c r="O144" s="133"/>
      <c r="P144" s="133"/>
      <c r="Q144" s="133"/>
      <c r="R144" s="133"/>
      <c r="S144" s="133"/>
      <c r="T144" s="14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3" t="s">
        <v>79</v>
      </c>
      <c r="AU144" s="3" t="s">
        <v>70</v>
      </c>
    </row>
    <row r="145" s="143" customFormat="true" ht="12.8" hidden="false" customHeight="false" outlineLevel="0" collapsed="false">
      <c r="B145" s="144"/>
      <c r="C145" s="145"/>
      <c r="D145" s="138" t="s">
        <v>88</v>
      </c>
      <c r="E145" s="146"/>
      <c r="F145" s="147" t="s">
        <v>115</v>
      </c>
      <c r="G145" s="145"/>
      <c r="H145" s="148" t="n">
        <v>37</v>
      </c>
      <c r="I145" s="149"/>
      <c r="J145" s="145"/>
      <c r="K145" s="145"/>
      <c r="L145" s="150"/>
      <c r="M145" s="151"/>
      <c r="N145" s="152"/>
      <c r="O145" s="152"/>
      <c r="P145" s="152"/>
      <c r="Q145" s="152"/>
      <c r="R145" s="152"/>
      <c r="S145" s="152"/>
      <c r="T145" s="153"/>
      <c r="AT145" s="154" t="s">
        <v>88</v>
      </c>
      <c r="AU145" s="154" t="s">
        <v>70</v>
      </c>
      <c r="AV145" s="143" t="s">
        <v>1</v>
      </c>
      <c r="AW145" s="143" t="s">
        <v>90</v>
      </c>
      <c r="AX145" s="143" t="s">
        <v>70</v>
      </c>
      <c r="AY145" s="154" t="s">
        <v>72</v>
      </c>
    </row>
    <row r="146" s="16" customFormat="true" ht="16.5" hidden="false" customHeight="true" outlineLevel="0" collapsed="false">
      <c r="A146" s="12"/>
      <c r="B146" s="62"/>
      <c r="C146" s="124" t="s">
        <v>97</v>
      </c>
      <c r="D146" s="124" t="s">
        <v>73</v>
      </c>
      <c r="E146" s="125" t="s">
        <v>116</v>
      </c>
      <c r="F146" s="126" t="s">
        <v>117</v>
      </c>
      <c r="G146" s="127" t="s">
        <v>118</v>
      </c>
      <c r="H146" s="128" t="n">
        <v>30</v>
      </c>
      <c r="I146" s="129"/>
      <c r="J146" s="130" t="n">
        <f aca="false">ROUND(I146*H146,2)</f>
        <v>0</v>
      </c>
      <c r="K146" s="126" t="s">
        <v>77</v>
      </c>
      <c r="L146" s="13"/>
      <c r="M146" s="131"/>
      <c r="N146" s="132" t="s">
        <v>30</v>
      </c>
      <c r="O146" s="133"/>
      <c r="P146" s="134" t="n">
        <f aca="false">O146*H146</f>
        <v>0</v>
      </c>
      <c r="Q146" s="134" t="n">
        <v>0</v>
      </c>
      <c r="R146" s="134" t="n">
        <f aca="false">Q146*H146</f>
        <v>0</v>
      </c>
      <c r="S146" s="134" t="n">
        <v>0</v>
      </c>
      <c r="T146" s="135" t="n">
        <f aca="false">S146*H146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36" t="s">
        <v>78</v>
      </c>
      <c r="AT146" s="136" t="s">
        <v>73</v>
      </c>
      <c r="AU146" s="136" t="s">
        <v>70</v>
      </c>
      <c r="AY146" s="3" t="s">
        <v>72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70</v>
      </c>
      <c r="BK146" s="137" t="n">
        <f aca="false">ROUND(I146*H146,2)</f>
        <v>0</v>
      </c>
      <c r="BL146" s="3" t="s">
        <v>78</v>
      </c>
      <c r="BM146" s="136" t="s">
        <v>119</v>
      </c>
    </row>
    <row r="147" s="16" customFormat="true" ht="12.8" hidden="false" customHeight="false" outlineLevel="0" collapsed="false">
      <c r="A147" s="12"/>
      <c r="B147" s="62"/>
      <c r="C147" s="64"/>
      <c r="D147" s="138" t="s">
        <v>79</v>
      </c>
      <c r="E147" s="64"/>
      <c r="F147" s="139" t="s">
        <v>117</v>
      </c>
      <c r="G147" s="64"/>
      <c r="H147" s="64"/>
      <c r="I147" s="14"/>
      <c r="J147" s="64"/>
      <c r="K147" s="64"/>
      <c r="L147" s="13"/>
      <c r="M147" s="140"/>
      <c r="N147" s="141"/>
      <c r="O147" s="133"/>
      <c r="P147" s="133"/>
      <c r="Q147" s="133"/>
      <c r="R147" s="133"/>
      <c r="S147" s="133"/>
      <c r="T147" s="14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3" t="s">
        <v>79</v>
      </c>
      <c r="AU147" s="3" t="s">
        <v>70</v>
      </c>
    </row>
    <row r="148" s="16" customFormat="true" ht="21.75" hidden="false" customHeight="true" outlineLevel="0" collapsed="false">
      <c r="A148" s="12"/>
      <c r="B148" s="62"/>
      <c r="C148" s="124" t="s">
        <v>120</v>
      </c>
      <c r="D148" s="124" t="s">
        <v>73</v>
      </c>
      <c r="E148" s="125" t="s">
        <v>121</v>
      </c>
      <c r="F148" s="126" t="s">
        <v>122</v>
      </c>
      <c r="G148" s="127" t="s">
        <v>113</v>
      </c>
      <c r="H148" s="128" t="n">
        <v>127</v>
      </c>
      <c r="I148" s="129"/>
      <c r="J148" s="130" t="n">
        <f aca="false">ROUND(I148*H148,2)</f>
        <v>0</v>
      </c>
      <c r="K148" s="126" t="s">
        <v>77</v>
      </c>
      <c r="L148" s="13"/>
      <c r="M148" s="131"/>
      <c r="N148" s="132" t="s">
        <v>30</v>
      </c>
      <c r="O148" s="133"/>
      <c r="P148" s="134" t="n">
        <f aca="false">O148*H148</f>
        <v>0</v>
      </c>
      <c r="Q148" s="134" t="n">
        <v>0</v>
      </c>
      <c r="R148" s="134" t="n">
        <f aca="false">Q148*H148</f>
        <v>0</v>
      </c>
      <c r="S148" s="134" t="n">
        <v>0</v>
      </c>
      <c r="T148" s="135" t="n">
        <f aca="false">S148*H148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36" t="s">
        <v>78</v>
      </c>
      <c r="AT148" s="136" t="s">
        <v>73</v>
      </c>
      <c r="AU148" s="136" t="s">
        <v>70</v>
      </c>
      <c r="AY148" s="3" t="s">
        <v>72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70</v>
      </c>
      <c r="BK148" s="137" t="n">
        <f aca="false">ROUND(I148*H148,2)</f>
        <v>0</v>
      </c>
      <c r="BL148" s="3" t="s">
        <v>78</v>
      </c>
      <c r="BM148" s="136" t="s">
        <v>123</v>
      </c>
    </row>
    <row r="149" s="16" customFormat="true" ht="12.8" hidden="false" customHeight="false" outlineLevel="0" collapsed="false">
      <c r="A149" s="12"/>
      <c r="B149" s="62"/>
      <c r="C149" s="64"/>
      <c r="D149" s="138" t="s">
        <v>79</v>
      </c>
      <c r="E149" s="64"/>
      <c r="F149" s="139" t="s">
        <v>122</v>
      </c>
      <c r="G149" s="64"/>
      <c r="H149" s="64"/>
      <c r="I149" s="14"/>
      <c r="J149" s="64"/>
      <c r="K149" s="64"/>
      <c r="L149" s="13"/>
      <c r="M149" s="140"/>
      <c r="N149" s="141"/>
      <c r="O149" s="133"/>
      <c r="P149" s="133"/>
      <c r="Q149" s="133"/>
      <c r="R149" s="133"/>
      <c r="S149" s="133"/>
      <c r="T149" s="14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3" t="s">
        <v>79</v>
      </c>
      <c r="AU149" s="3" t="s">
        <v>70</v>
      </c>
    </row>
    <row r="150" s="143" customFormat="true" ht="12.8" hidden="false" customHeight="false" outlineLevel="0" collapsed="false">
      <c r="B150" s="144"/>
      <c r="C150" s="145"/>
      <c r="D150" s="138" t="s">
        <v>88</v>
      </c>
      <c r="E150" s="146"/>
      <c r="F150" s="147" t="s">
        <v>124</v>
      </c>
      <c r="G150" s="145"/>
      <c r="H150" s="148" t="n">
        <v>127</v>
      </c>
      <c r="I150" s="149"/>
      <c r="J150" s="145"/>
      <c r="K150" s="145"/>
      <c r="L150" s="150"/>
      <c r="M150" s="151"/>
      <c r="N150" s="152"/>
      <c r="O150" s="152"/>
      <c r="P150" s="152"/>
      <c r="Q150" s="152"/>
      <c r="R150" s="152"/>
      <c r="S150" s="152"/>
      <c r="T150" s="153"/>
      <c r="AT150" s="154" t="s">
        <v>88</v>
      </c>
      <c r="AU150" s="154" t="s">
        <v>70</v>
      </c>
      <c r="AV150" s="143" t="s">
        <v>1</v>
      </c>
      <c r="AW150" s="143" t="s">
        <v>90</v>
      </c>
      <c r="AX150" s="143" t="s">
        <v>70</v>
      </c>
      <c r="AY150" s="154" t="s">
        <v>72</v>
      </c>
    </row>
    <row r="151" s="16" customFormat="true" ht="21.75" hidden="false" customHeight="true" outlineLevel="0" collapsed="false">
      <c r="A151" s="12"/>
      <c r="B151" s="62"/>
      <c r="C151" s="124" t="s">
        <v>101</v>
      </c>
      <c r="D151" s="124" t="s">
        <v>73</v>
      </c>
      <c r="E151" s="125" t="s">
        <v>125</v>
      </c>
      <c r="F151" s="126" t="s">
        <v>126</v>
      </c>
      <c r="G151" s="127" t="s">
        <v>127</v>
      </c>
      <c r="H151" s="128" t="n">
        <v>20</v>
      </c>
      <c r="I151" s="129"/>
      <c r="J151" s="130" t="n">
        <f aca="false">ROUND(I151*H151,2)</f>
        <v>0</v>
      </c>
      <c r="K151" s="126" t="s">
        <v>86</v>
      </c>
      <c r="L151" s="13"/>
      <c r="M151" s="131"/>
      <c r="N151" s="132" t="s">
        <v>30</v>
      </c>
      <c r="O151" s="133"/>
      <c r="P151" s="134" t="n">
        <f aca="false">O151*H151</f>
        <v>0</v>
      </c>
      <c r="Q151" s="134" t="n">
        <v>0</v>
      </c>
      <c r="R151" s="134" t="n">
        <f aca="false">Q151*H151</f>
        <v>0</v>
      </c>
      <c r="S151" s="134" t="n">
        <v>0</v>
      </c>
      <c r="T151" s="135" t="n">
        <f aca="false">S151*H151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36" t="s">
        <v>78</v>
      </c>
      <c r="AT151" s="136" t="s">
        <v>73</v>
      </c>
      <c r="AU151" s="136" t="s">
        <v>70</v>
      </c>
      <c r="AY151" s="3" t="s">
        <v>72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70</v>
      </c>
      <c r="BK151" s="137" t="n">
        <f aca="false">ROUND(I151*H151,2)</f>
        <v>0</v>
      </c>
      <c r="BL151" s="3" t="s">
        <v>78</v>
      </c>
      <c r="BM151" s="136" t="s">
        <v>128</v>
      </c>
    </row>
    <row r="152" s="16" customFormat="true" ht="17.9" hidden="false" customHeight="false" outlineLevel="0" collapsed="false">
      <c r="A152" s="12"/>
      <c r="B152" s="62"/>
      <c r="C152" s="64"/>
      <c r="D152" s="138" t="s">
        <v>79</v>
      </c>
      <c r="E152" s="64"/>
      <c r="F152" s="139" t="s">
        <v>126</v>
      </c>
      <c r="G152" s="64"/>
      <c r="H152" s="64"/>
      <c r="I152" s="14"/>
      <c r="J152" s="64"/>
      <c r="K152" s="64"/>
      <c r="L152" s="13"/>
      <c r="M152" s="140"/>
      <c r="N152" s="141"/>
      <c r="O152" s="133"/>
      <c r="P152" s="133"/>
      <c r="Q152" s="133"/>
      <c r="R152" s="133"/>
      <c r="S152" s="133"/>
      <c r="T152" s="14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3" t="s">
        <v>79</v>
      </c>
      <c r="AU152" s="3" t="s">
        <v>70</v>
      </c>
    </row>
    <row r="153" s="16" customFormat="true" ht="33" hidden="false" customHeight="true" outlineLevel="0" collapsed="false">
      <c r="A153" s="12"/>
      <c r="B153" s="62"/>
      <c r="C153" s="124" t="s">
        <v>129</v>
      </c>
      <c r="D153" s="124" t="s">
        <v>73</v>
      </c>
      <c r="E153" s="125" t="s">
        <v>130</v>
      </c>
      <c r="F153" s="126" t="s">
        <v>131</v>
      </c>
      <c r="G153" s="127" t="s">
        <v>127</v>
      </c>
      <c r="H153" s="128" t="n">
        <v>20</v>
      </c>
      <c r="I153" s="129"/>
      <c r="J153" s="130" t="n">
        <f aca="false">ROUND(I153*H153,2)</f>
        <v>0</v>
      </c>
      <c r="K153" s="126" t="s">
        <v>77</v>
      </c>
      <c r="L153" s="13"/>
      <c r="M153" s="131"/>
      <c r="N153" s="132" t="s">
        <v>30</v>
      </c>
      <c r="O153" s="133"/>
      <c r="P153" s="134" t="n">
        <f aca="false">O153*H153</f>
        <v>0</v>
      </c>
      <c r="Q153" s="134" t="n">
        <v>0</v>
      </c>
      <c r="R153" s="134" t="n">
        <f aca="false">Q153*H153</f>
        <v>0</v>
      </c>
      <c r="S153" s="134" t="n">
        <v>0</v>
      </c>
      <c r="T153" s="135" t="n">
        <f aca="false">S153*H153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36" t="s">
        <v>78</v>
      </c>
      <c r="AT153" s="136" t="s">
        <v>73</v>
      </c>
      <c r="AU153" s="136" t="s">
        <v>70</v>
      </c>
      <c r="AY153" s="3" t="s">
        <v>72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70</v>
      </c>
      <c r="BK153" s="137" t="n">
        <f aca="false">ROUND(I153*H153,2)</f>
        <v>0</v>
      </c>
      <c r="BL153" s="3" t="s">
        <v>78</v>
      </c>
      <c r="BM153" s="136" t="s">
        <v>132</v>
      </c>
    </row>
    <row r="154" s="16" customFormat="true" ht="17.9" hidden="false" customHeight="false" outlineLevel="0" collapsed="false">
      <c r="A154" s="12"/>
      <c r="B154" s="62"/>
      <c r="C154" s="64"/>
      <c r="D154" s="138" t="s">
        <v>79</v>
      </c>
      <c r="E154" s="64"/>
      <c r="F154" s="139" t="s">
        <v>131</v>
      </c>
      <c r="G154" s="64"/>
      <c r="H154" s="64"/>
      <c r="I154" s="14"/>
      <c r="J154" s="64"/>
      <c r="K154" s="64"/>
      <c r="L154" s="13"/>
      <c r="M154" s="140"/>
      <c r="N154" s="141"/>
      <c r="O154" s="133"/>
      <c r="P154" s="133"/>
      <c r="Q154" s="133"/>
      <c r="R154" s="133"/>
      <c r="S154" s="133"/>
      <c r="T154" s="14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3" t="s">
        <v>79</v>
      </c>
      <c r="AU154" s="3" t="s">
        <v>70</v>
      </c>
    </row>
    <row r="155" s="16" customFormat="true" ht="21.75" hidden="false" customHeight="true" outlineLevel="0" collapsed="false">
      <c r="A155" s="12"/>
      <c r="B155" s="62"/>
      <c r="C155" s="124" t="s">
        <v>106</v>
      </c>
      <c r="D155" s="124" t="s">
        <v>73</v>
      </c>
      <c r="E155" s="125" t="s">
        <v>133</v>
      </c>
      <c r="F155" s="126" t="s">
        <v>134</v>
      </c>
      <c r="G155" s="127" t="s">
        <v>127</v>
      </c>
      <c r="H155" s="128" t="n">
        <v>343.9</v>
      </c>
      <c r="I155" s="129"/>
      <c r="J155" s="130" t="n">
        <f aca="false">ROUND(I155*H155,2)</f>
        <v>0</v>
      </c>
      <c r="K155" s="126" t="s">
        <v>77</v>
      </c>
      <c r="L155" s="13"/>
      <c r="M155" s="131"/>
      <c r="N155" s="132" t="s">
        <v>30</v>
      </c>
      <c r="O155" s="133"/>
      <c r="P155" s="134" t="n">
        <f aca="false">O155*H155</f>
        <v>0</v>
      </c>
      <c r="Q155" s="134" t="n">
        <v>0</v>
      </c>
      <c r="R155" s="134" t="n">
        <f aca="false">Q155*H155</f>
        <v>0</v>
      </c>
      <c r="S155" s="134" t="n">
        <v>0</v>
      </c>
      <c r="T155" s="135" t="n">
        <f aca="false">S155*H155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36" t="s">
        <v>78</v>
      </c>
      <c r="AT155" s="136" t="s">
        <v>73</v>
      </c>
      <c r="AU155" s="136" t="s">
        <v>70</v>
      </c>
      <c r="AY155" s="3" t="s">
        <v>72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70</v>
      </c>
      <c r="BK155" s="137" t="n">
        <f aca="false">ROUND(I155*H155,2)</f>
        <v>0</v>
      </c>
      <c r="BL155" s="3" t="s">
        <v>78</v>
      </c>
      <c r="BM155" s="136" t="s">
        <v>135</v>
      </c>
    </row>
    <row r="156" s="16" customFormat="true" ht="12.8" hidden="false" customHeight="false" outlineLevel="0" collapsed="false">
      <c r="A156" s="12"/>
      <c r="B156" s="62"/>
      <c r="C156" s="64"/>
      <c r="D156" s="138" t="s">
        <v>79</v>
      </c>
      <c r="E156" s="64"/>
      <c r="F156" s="139" t="s">
        <v>134</v>
      </c>
      <c r="G156" s="64"/>
      <c r="H156" s="64"/>
      <c r="I156" s="14"/>
      <c r="J156" s="64"/>
      <c r="K156" s="64"/>
      <c r="L156" s="13"/>
      <c r="M156" s="140"/>
      <c r="N156" s="141"/>
      <c r="O156" s="133"/>
      <c r="P156" s="133"/>
      <c r="Q156" s="133"/>
      <c r="R156" s="133"/>
      <c r="S156" s="133"/>
      <c r="T156" s="14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3" t="s">
        <v>79</v>
      </c>
      <c r="AU156" s="3" t="s">
        <v>70</v>
      </c>
    </row>
    <row r="157" s="143" customFormat="true" ht="12.8" hidden="false" customHeight="false" outlineLevel="0" collapsed="false">
      <c r="B157" s="144"/>
      <c r="C157" s="145"/>
      <c r="D157" s="138" t="s">
        <v>88</v>
      </c>
      <c r="E157" s="146"/>
      <c r="F157" s="147" t="s">
        <v>136</v>
      </c>
      <c r="G157" s="145"/>
      <c r="H157" s="148" t="n">
        <v>343.9</v>
      </c>
      <c r="I157" s="149"/>
      <c r="J157" s="145"/>
      <c r="K157" s="145"/>
      <c r="L157" s="150"/>
      <c r="M157" s="151"/>
      <c r="N157" s="152"/>
      <c r="O157" s="152"/>
      <c r="P157" s="152"/>
      <c r="Q157" s="152"/>
      <c r="R157" s="152"/>
      <c r="S157" s="152"/>
      <c r="T157" s="153"/>
      <c r="AT157" s="154" t="s">
        <v>88</v>
      </c>
      <c r="AU157" s="154" t="s">
        <v>70</v>
      </c>
      <c r="AV157" s="143" t="s">
        <v>1</v>
      </c>
      <c r="AW157" s="143" t="s">
        <v>90</v>
      </c>
      <c r="AX157" s="143" t="s">
        <v>70</v>
      </c>
      <c r="AY157" s="154" t="s">
        <v>72</v>
      </c>
    </row>
    <row r="158" s="16" customFormat="true" ht="21.75" hidden="false" customHeight="true" outlineLevel="0" collapsed="false">
      <c r="A158" s="12"/>
      <c r="B158" s="62"/>
      <c r="C158" s="124" t="s">
        <v>137</v>
      </c>
      <c r="D158" s="124" t="s">
        <v>73</v>
      </c>
      <c r="E158" s="125" t="s">
        <v>138</v>
      </c>
      <c r="F158" s="126" t="s">
        <v>139</v>
      </c>
      <c r="G158" s="127" t="s">
        <v>140</v>
      </c>
      <c r="H158" s="128" t="n">
        <v>687.8</v>
      </c>
      <c r="I158" s="129"/>
      <c r="J158" s="130" t="n">
        <f aca="false">ROUND(I158*H158,2)</f>
        <v>0</v>
      </c>
      <c r="K158" s="126" t="s">
        <v>77</v>
      </c>
      <c r="L158" s="13"/>
      <c r="M158" s="131"/>
      <c r="N158" s="132" t="s">
        <v>30</v>
      </c>
      <c r="O158" s="133"/>
      <c r="P158" s="134" t="n">
        <f aca="false">O158*H158</f>
        <v>0</v>
      </c>
      <c r="Q158" s="134" t="n">
        <v>0</v>
      </c>
      <c r="R158" s="134" t="n">
        <f aca="false">Q158*H158</f>
        <v>0</v>
      </c>
      <c r="S158" s="134" t="n">
        <v>0</v>
      </c>
      <c r="T158" s="135" t="n">
        <f aca="false">S158*H158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36" t="s">
        <v>78</v>
      </c>
      <c r="AT158" s="136" t="s">
        <v>73</v>
      </c>
      <c r="AU158" s="136" t="s">
        <v>70</v>
      </c>
      <c r="AY158" s="3" t="s">
        <v>72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70</v>
      </c>
      <c r="BK158" s="137" t="n">
        <f aca="false">ROUND(I158*H158,2)</f>
        <v>0</v>
      </c>
      <c r="BL158" s="3" t="s">
        <v>78</v>
      </c>
      <c r="BM158" s="136" t="s">
        <v>141</v>
      </c>
    </row>
    <row r="159" s="16" customFormat="true" ht="12.8" hidden="false" customHeight="false" outlineLevel="0" collapsed="false">
      <c r="A159" s="12"/>
      <c r="B159" s="62"/>
      <c r="C159" s="64"/>
      <c r="D159" s="138" t="s">
        <v>79</v>
      </c>
      <c r="E159" s="64"/>
      <c r="F159" s="139" t="s">
        <v>139</v>
      </c>
      <c r="G159" s="64"/>
      <c r="H159" s="64"/>
      <c r="I159" s="14"/>
      <c r="J159" s="64"/>
      <c r="K159" s="64"/>
      <c r="L159" s="13"/>
      <c r="M159" s="140"/>
      <c r="N159" s="141"/>
      <c r="O159" s="133"/>
      <c r="P159" s="133"/>
      <c r="Q159" s="133"/>
      <c r="R159" s="133"/>
      <c r="S159" s="133"/>
      <c r="T159" s="14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3" t="s">
        <v>79</v>
      </c>
      <c r="AU159" s="3" t="s">
        <v>70</v>
      </c>
    </row>
    <row r="160" s="16" customFormat="true" ht="16.5" hidden="false" customHeight="true" outlineLevel="0" collapsed="false">
      <c r="A160" s="12"/>
      <c r="B160" s="62"/>
      <c r="C160" s="124" t="s">
        <v>109</v>
      </c>
      <c r="D160" s="124" t="s">
        <v>73</v>
      </c>
      <c r="E160" s="125" t="s">
        <v>142</v>
      </c>
      <c r="F160" s="126" t="s">
        <v>143</v>
      </c>
      <c r="G160" s="127" t="s">
        <v>140</v>
      </c>
      <c r="H160" s="128" t="n">
        <v>687.8</v>
      </c>
      <c r="I160" s="129"/>
      <c r="J160" s="130" t="n">
        <f aca="false">ROUND(I160*H160,2)</f>
        <v>0</v>
      </c>
      <c r="K160" s="126" t="s">
        <v>77</v>
      </c>
      <c r="L160" s="13"/>
      <c r="M160" s="131"/>
      <c r="N160" s="132" t="s">
        <v>30</v>
      </c>
      <c r="O160" s="133"/>
      <c r="P160" s="134" t="n">
        <f aca="false">O160*H160</f>
        <v>0</v>
      </c>
      <c r="Q160" s="134" t="n">
        <v>0</v>
      </c>
      <c r="R160" s="134" t="n">
        <f aca="false">Q160*H160</f>
        <v>0</v>
      </c>
      <c r="S160" s="134" t="n">
        <v>0</v>
      </c>
      <c r="T160" s="135" t="n">
        <f aca="false">S160*H160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36" t="s">
        <v>78</v>
      </c>
      <c r="AT160" s="136" t="s">
        <v>73</v>
      </c>
      <c r="AU160" s="136" t="s">
        <v>70</v>
      </c>
      <c r="AY160" s="3" t="s">
        <v>72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70</v>
      </c>
      <c r="BK160" s="137" t="n">
        <f aca="false">ROUND(I160*H160,2)</f>
        <v>0</v>
      </c>
      <c r="BL160" s="3" t="s">
        <v>78</v>
      </c>
      <c r="BM160" s="136" t="s">
        <v>144</v>
      </c>
    </row>
    <row r="161" s="16" customFormat="true" ht="12.8" hidden="false" customHeight="false" outlineLevel="0" collapsed="false">
      <c r="A161" s="12"/>
      <c r="B161" s="62"/>
      <c r="C161" s="64"/>
      <c r="D161" s="138" t="s">
        <v>79</v>
      </c>
      <c r="E161" s="64"/>
      <c r="F161" s="139" t="s">
        <v>143</v>
      </c>
      <c r="G161" s="64"/>
      <c r="H161" s="64"/>
      <c r="I161" s="14"/>
      <c r="J161" s="64"/>
      <c r="K161" s="64"/>
      <c r="L161" s="13"/>
      <c r="M161" s="140"/>
      <c r="N161" s="141"/>
      <c r="O161" s="133"/>
      <c r="P161" s="133"/>
      <c r="Q161" s="133"/>
      <c r="R161" s="133"/>
      <c r="S161" s="133"/>
      <c r="T161" s="14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3" t="s">
        <v>79</v>
      </c>
      <c r="AU161" s="3" t="s">
        <v>70</v>
      </c>
    </row>
    <row r="162" s="143" customFormat="true" ht="12.8" hidden="false" customHeight="false" outlineLevel="0" collapsed="false">
      <c r="B162" s="144"/>
      <c r="C162" s="145"/>
      <c r="D162" s="138" t="s">
        <v>88</v>
      </c>
      <c r="E162" s="146"/>
      <c r="F162" s="147" t="s">
        <v>145</v>
      </c>
      <c r="G162" s="145"/>
      <c r="H162" s="148" t="n">
        <v>687.8</v>
      </c>
      <c r="I162" s="149"/>
      <c r="J162" s="145"/>
      <c r="K162" s="145"/>
      <c r="L162" s="150"/>
      <c r="M162" s="151"/>
      <c r="N162" s="152"/>
      <c r="O162" s="152"/>
      <c r="P162" s="152"/>
      <c r="Q162" s="152"/>
      <c r="R162" s="152"/>
      <c r="S162" s="152"/>
      <c r="T162" s="153"/>
      <c r="AT162" s="154" t="s">
        <v>88</v>
      </c>
      <c r="AU162" s="154" t="s">
        <v>70</v>
      </c>
      <c r="AV162" s="143" t="s">
        <v>1</v>
      </c>
      <c r="AW162" s="143" t="s">
        <v>90</v>
      </c>
      <c r="AX162" s="143" t="s">
        <v>70</v>
      </c>
      <c r="AY162" s="154" t="s">
        <v>72</v>
      </c>
    </row>
    <row r="163" s="16" customFormat="true" ht="21.75" hidden="false" customHeight="true" outlineLevel="0" collapsed="false">
      <c r="A163" s="12"/>
      <c r="B163" s="62"/>
      <c r="C163" s="124" t="s">
        <v>146</v>
      </c>
      <c r="D163" s="124" t="s">
        <v>73</v>
      </c>
      <c r="E163" s="125" t="s">
        <v>147</v>
      </c>
      <c r="F163" s="126" t="s">
        <v>148</v>
      </c>
      <c r="G163" s="127" t="s">
        <v>140</v>
      </c>
      <c r="H163" s="128" t="n">
        <v>10317</v>
      </c>
      <c r="I163" s="129"/>
      <c r="J163" s="130" t="n">
        <f aca="false">ROUND(I163*H163,2)</f>
        <v>0</v>
      </c>
      <c r="K163" s="126" t="s">
        <v>77</v>
      </c>
      <c r="L163" s="13"/>
      <c r="M163" s="131"/>
      <c r="N163" s="132" t="s">
        <v>30</v>
      </c>
      <c r="O163" s="133"/>
      <c r="P163" s="134" t="n">
        <f aca="false">O163*H163</f>
        <v>0</v>
      </c>
      <c r="Q163" s="134" t="n">
        <v>0</v>
      </c>
      <c r="R163" s="134" t="n">
        <f aca="false">Q163*H163</f>
        <v>0</v>
      </c>
      <c r="S163" s="134" t="n">
        <v>0</v>
      </c>
      <c r="T163" s="135" t="n">
        <f aca="false">S163*H163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36" t="s">
        <v>78</v>
      </c>
      <c r="AT163" s="136" t="s">
        <v>73</v>
      </c>
      <c r="AU163" s="136" t="s">
        <v>70</v>
      </c>
      <c r="AY163" s="3" t="s">
        <v>72</v>
      </c>
      <c r="BE163" s="137" t="n">
        <f aca="false">IF(N163="základní",J163,0)</f>
        <v>0</v>
      </c>
      <c r="BF163" s="137" t="n">
        <f aca="false">IF(N163="snížená",J163,0)</f>
        <v>0</v>
      </c>
      <c r="BG163" s="137" t="n">
        <f aca="false">IF(N163="zákl. přenesená",J163,0)</f>
        <v>0</v>
      </c>
      <c r="BH163" s="137" t="n">
        <f aca="false">IF(N163="sníž. přenesená",J163,0)</f>
        <v>0</v>
      </c>
      <c r="BI163" s="137" t="n">
        <f aca="false">IF(N163="nulová",J163,0)</f>
        <v>0</v>
      </c>
      <c r="BJ163" s="3" t="s">
        <v>70</v>
      </c>
      <c r="BK163" s="137" t="n">
        <f aca="false">ROUND(I163*H163,2)</f>
        <v>0</v>
      </c>
      <c r="BL163" s="3" t="s">
        <v>78</v>
      </c>
      <c r="BM163" s="136" t="s">
        <v>149</v>
      </c>
    </row>
    <row r="164" s="16" customFormat="true" ht="17.9" hidden="false" customHeight="false" outlineLevel="0" collapsed="false">
      <c r="A164" s="12"/>
      <c r="B164" s="62"/>
      <c r="C164" s="64"/>
      <c r="D164" s="138" t="s">
        <v>79</v>
      </c>
      <c r="E164" s="64"/>
      <c r="F164" s="139" t="s">
        <v>150</v>
      </c>
      <c r="G164" s="64"/>
      <c r="H164" s="64"/>
      <c r="I164" s="14"/>
      <c r="J164" s="64"/>
      <c r="K164" s="64"/>
      <c r="L164" s="13"/>
      <c r="M164" s="140"/>
      <c r="N164" s="141"/>
      <c r="O164" s="133"/>
      <c r="P164" s="133"/>
      <c r="Q164" s="133"/>
      <c r="R164" s="133"/>
      <c r="S164" s="133"/>
      <c r="T164" s="14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3" t="s">
        <v>79</v>
      </c>
      <c r="AU164" s="3" t="s">
        <v>70</v>
      </c>
    </row>
    <row r="165" s="143" customFormat="true" ht="12.8" hidden="false" customHeight="false" outlineLevel="0" collapsed="false">
      <c r="B165" s="144"/>
      <c r="C165" s="145"/>
      <c r="D165" s="138" t="s">
        <v>88</v>
      </c>
      <c r="E165" s="145"/>
      <c r="F165" s="147" t="s">
        <v>151</v>
      </c>
      <c r="G165" s="145"/>
      <c r="H165" s="148" t="n">
        <v>10317</v>
      </c>
      <c r="I165" s="149"/>
      <c r="J165" s="145"/>
      <c r="K165" s="145"/>
      <c r="L165" s="150"/>
      <c r="M165" s="151"/>
      <c r="N165" s="152"/>
      <c r="O165" s="152"/>
      <c r="P165" s="152"/>
      <c r="Q165" s="152"/>
      <c r="R165" s="152"/>
      <c r="S165" s="152"/>
      <c r="T165" s="153"/>
      <c r="AT165" s="154" t="s">
        <v>88</v>
      </c>
      <c r="AU165" s="154" t="s">
        <v>70</v>
      </c>
      <c r="AV165" s="143" t="s">
        <v>1</v>
      </c>
      <c r="AW165" s="143" t="s">
        <v>4</v>
      </c>
      <c r="AX165" s="143" t="s">
        <v>70</v>
      </c>
      <c r="AY165" s="154" t="s">
        <v>72</v>
      </c>
    </row>
    <row r="166" s="16" customFormat="true" ht="21.75" hidden="false" customHeight="true" outlineLevel="0" collapsed="false">
      <c r="A166" s="12"/>
      <c r="B166" s="62"/>
      <c r="C166" s="124" t="s">
        <v>114</v>
      </c>
      <c r="D166" s="124" t="s">
        <v>73</v>
      </c>
      <c r="E166" s="125" t="s">
        <v>152</v>
      </c>
      <c r="F166" s="126" t="s">
        <v>153</v>
      </c>
      <c r="G166" s="127" t="s">
        <v>140</v>
      </c>
      <c r="H166" s="128" t="n">
        <v>307.36</v>
      </c>
      <c r="I166" s="129"/>
      <c r="J166" s="130" t="n">
        <f aca="false">ROUND(I166*H166,2)</f>
        <v>0</v>
      </c>
      <c r="K166" s="126" t="s">
        <v>77</v>
      </c>
      <c r="L166" s="13"/>
      <c r="M166" s="131"/>
      <c r="N166" s="132" t="s">
        <v>30</v>
      </c>
      <c r="O166" s="133"/>
      <c r="P166" s="134" t="n">
        <f aca="false">O166*H166</f>
        <v>0</v>
      </c>
      <c r="Q166" s="134" t="n">
        <v>0</v>
      </c>
      <c r="R166" s="134" t="n">
        <f aca="false">Q166*H166</f>
        <v>0</v>
      </c>
      <c r="S166" s="134" t="n">
        <v>0</v>
      </c>
      <c r="T166" s="135" t="n">
        <f aca="false">S166*H166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36" t="s">
        <v>78</v>
      </c>
      <c r="AT166" s="136" t="s">
        <v>73</v>
      </c>
      <c r="AU166" s="136" t="s">
        <v>70</v>
      </c>
      <c r="AY166" s="3" t="s">
        <v>72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70</v>
      </c>
      <c r="BK166" s="137" t="n">
        <f aca="false">ROUND(I166*H166,2)</f>
        <v>0</v>
      </c>
      <c r="BL166" s="3" t="s">
        <v>78</v>
      </c>
      <c r="BM166" s="136" t="s">
        <v>154</v>
      </c>
    </row>
    <row r="167" s="16" customFormat="true" ht="17.9" hidden="false" customHeight="false" outlineLevel="0" collapsed="false">
      <c r="A167" s="12"/>
      <c r="B167" s="62"/>
      <c r="C167" s="64"/>
      <c r="D167" s="138" t="s">
        <v>79</v>
      </c>
      <c r="E167" s="64"/>
      <c r="F167" s="139" t="s">
        <v>153</v>
      </c>
      <c r="G167" s="64"/>
      <c r="H167" s="64"/>
      <c r="I167" s="14"/>
      <c r="J167" s="64"/>
      <c r="K167" s="64"/>
      <c r="L167" s="13"/>
      <c r="M167" s="140"/>
      <c r="N167" s="141"/>
      <c r="O167" s="133"/>
      <c r="P167" s="133"/>
      <c r="Q167" s="133"/>
      <c r="R167" s="133"/>
      <c r="S167" s="133"/>
      <c r="T167" s="14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3" t="s">
        <v>79</v>
      </c>
      <c r="AU167" s="3" t="s">
        <v>70</v>
      </c>
    </row>
    <row r="168" s="16" customFormat="true" ht="16.5" hidden="false" customHeight="true" outlineLevel="0" collapsed="false">
      <c r="A168" s="12"/>
      <c r="B168" s="62"/>
      <c r="C168" s="124" t="s">
        <v>155</v>
      </c>
      <c r="D168" s="124" t="s">
        <v>73</v>
      </c>
      <c r="E168" s="125" t="s">
        <v>156</v>
      </c>
      <c r="F168" s="126" t="s">
        <v>157</v>
      </c>
      <c r="G168" s="127" t="s">
        <v>140</v>
      </c>
      <c r="H168" s="128" t="n">
        <v>307.356</v>
      </c>
      <c r="I168" s="129"/>
      <c r="J168" s="130" t="n">
        <f aca="false">ROUND(I168*H168,2)</f>
        <v>0</v>
      </c>
      <c r="K168" s="126" t="s">
        <v>77</v>
      </c>
      <c r="L168" s="13"/>
      <c r="M168" s="131"/>
      <c r="N168" s="132" t="s">
        <v>30</v>
      </c>
      <c r="O168" s="133"/>
      <c r="P168" s="134" t="n">
        <f aca="false">O168*H168</f>
        <v>0</v>
      </c>
      <c r="Q168" s="134" t="n">
        <v>0</v>
      </c>
      <c r="R168" s="134" t="n">
        <f aca="false">Q168*H168</f>
        <v>0</v>
      </c>
      <c r="S168" s="134" t="n">
        <v>0</v>
      </c>
      <c r="T168" s="135" t="n">
        <f aca="false">S168*H168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36" t="s">
        <v>78</v>
      </c>
      <c r="AT168" s="136" t="s">
        <v>73</v>
      </c>
      <c r="AU168" s="136" t="s">
        <v>70</v>
      </c>
      <c r="AY168" s="3" t="s">
        <v>72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70</v>
      </c>
      <c r="BK168" s="137" t="n">
        <f aca="false">ROUND(I168*H168,2)</f>
        <v>0</v>
      </c>
      <c r="BL168" s="3" t="s">
        <v>78</v>
      </c>
      <c r="BM168" s="136" t="s">
        <v>158</v>
      </c>
    </row>
    <row r="169" s="16" customFormat="true" ht="12.8" hidden="false" customHeight="false" outlineLevel="0" collapsed="false">
      <c r="A169" s="12"/>
      <c r="B169" s="62"/>
      <c r="C169" s="64"/>
      <c r="D169" s="138" t="s">
        <v>79</v>
      </c>
      <c r="E169" s="64"/>
      <c r="F169" s="139" t="s">
        <v>157</v>
      </c>
      <c r="G169" s="64"/>
      <c r="H169" s="64"/>
      <c r="I169" s="14"/>
      <c r="J169" s="64"/>
      <c r="K169" s="64"/>
      <c r="L169" s="13"/>
      <c r="M169" s="140"/>
      <c r="N169" s="141"/>
      <c r="O169" s="133"/>
      <c r="P169" s="133"/>
      <c r="Q169" s="133"/>
      <c r="R169" s="133"/>
      <c r="S169" s="133"/>
      <c r="T169" s="14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3" t="s">
        <v>79</v>
      </c>
      <c r="AU169" s="3" t="s">
        <v>70</v>
      </c>
    </row>
    <row r="170" s="143" customFormat="true" ht="29.85" hidden="false" customHeight="false" outlineLevel="0" collapsed="false">
      <c r="B170" s="144"/>
      <c r="C170" s="145"/>
      <c r="D170" s="138" t="s">
        <v>88</v>
      </c>
      <c r="E170" s="146"/>
      <c r="F170" s="147" t="s">
        <v>159</v>
      </c>
      <c r="G170" s="145"/>
      <c r="H170" s="148" t="n">
        <v>307.356</v>
      </c>
      <c r="I170" s="149"/>
      <c r="J170" s="145"/>
      <c r="K170" s="145"/>
      <c r="L170" s="150"/>
      <c r="M170" s="151"/>
      <c r="N170" s="152"/>
      <c r="O170" s="152"/>
      <c r="P170" s="152"/>
      <c r="Q170" s="152"/>
      <c r="R170" s="152"/>
      <c r="S170" s="152"/>
      <c r="T170" s="153"/>
      <c r="AT170" s="154" t="s">
        <v>88</v>
      </c>
      <c r="AU170" s="154" t="s">
        <v>70</v>
      </c>
      <c r="AV170" s="143" t="s">
        <v>1</v>
      </c>
      <c r="AW170" s="143" t="s">
        <v>90</v>
      </c>
      <c r="AX170" s="143" t="s">
        <v>70</v>
      </c>
      <c r="AY170" s="154" t="s">
        <v>72</v>
      </c>
    </row>
    <row r="171" s="16" customFormat="true" ht="21.75" hidden="false" customHeight="true" outlineLevel="0" collapsed="false">
      <c r="A171" s="12"/>
      <c r="B171" s="62"/>
      <c r="C171" s="124" t="s">
        <v>119</v>
      </c>
      <c r="D171" s="124" t="s">
        <v>73</v>
      </c>
      <c r="E171" s="125" t="s">
        <v>160</v>
      </c>
      <c r="F171" s="126" t="s">
        <v>161</v>
      </c>
      <c r="G171" s="127" t="s">
        <v>140</v>
      </c>
      <c r="H171" s="128" t="n">
        <v>4610.34</v>
      </c>
      <c r="I171" s="129"/>
      <c r="J171" s="130" t="n">
        <f aca="false">ROUND(I171*H171,2)</f>
        <v>0</v>
      </c>
      <c r="K171" s="126" t="s">
        <v>77</v>
      </c>
      <c r="L171" s="13"/>
      <c r="M171" s="131"/>
      <c r="N171" s="132" t="s">
        <v>30</v>
      </c>
      <c r="O171" s="133"/>
      <c r="P171" s="134" t="n">
        <f aca="false">O171*H171</f>
        <v>0</v>
      </c>
      <c r="Q171" s="134" t="n">
        <v>0</v>
      </c>
      <c r="R171" s="134" t="n">
        <f aca="false">Q171*H171</f>
        <v>0</v>
      </c>
      <c r="S171" s="134" t="n">
        <v>0</v>
      </c>
      <c r="T171" s="135" t="n">
        <f aca="false">S171*H171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36" t="s">
        <v>78</v>
      </c>
      <c r="AT171" s="136" t="s">
        <v>73</v>
      </c>
      <c r="AU171" s="136" t="s">
        <v>70</v>
      </c>
      <c r="AY171" s="3" t="s">
        <v>72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70</v>
      </c>
      <c r="BK171" s="137" t="n">
        <f aca="false">ROUND(I171*H171,2)</f>
        <v>0</v>
      </c>
      <c r="BL171" s="3" t="s">
        <v>78</v>
      </c>
      <c r="BM171" s="136" t="s">
        <v>162</v>
      </c>
    </row>
    <row r="172" s="16" customFormat="true" ht="12.8" hidden="false" customHeight="false" outlineLevel="0" collapsed="false">
      <c r="A172" s="12"/>
      <c r="B172" s="62"/>
      <c r="C172" s="64"/>
      <c r="D172" s="138" t="s">
        <v>79</v>
      </c>
      <c r="E172" s="64"/>
      <c r="F172" s="139" t="s">
        <v>163</v>
      </c>
      <c r="G172" s="64"/>
      <c r="H172" s="64"/>
      <c r="I172" s="14"/>
      <c r="J172" s="64"/>
      <c r="K172" s="64"/>
      <c r="L172" s="13"/>
      <c r="M172" s="140"/>
      <c r="N172" s="141"/>
      <c r="O172" s="133"/>
      <c r="P172" s="133"/>
      <c r="Q172" s="133"/>
      <c r="R172" s="133"/>
      <c r="S172" s="133"/>
      <c r="T172" s="14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3" t="s">
        <v>79</v>
      </c>
      <c r="AU172" s="3" t="s">
        <v>70</v>
      </c>
    </row>
    <row r="173" s="143" customFormat="true" ht="12.8" hidden="false" customHeight="false" outlineLevel="0" collapsed="false">
      <c r="B173" s="144"/>
      <c r="C173" s="145"/>
      <c r="D173" s="138" t="s">
        <v>88</v>
      </c>
      <c r="E173" s="145"/>
      <c r="F173" s="147" t="s">
        <v>164</v>
      </c>
      <c r="G173" s="145"/>
      <c r="H173" s="148" t="n">
        <v>4610.34</v>
      </c>
      <c r="I173" s="149"/>
      <c r="J173" s="145"/>
      <c r="K173" s="145"/>
      <c r="L173" s="150"/>
      <c r="M173" s="151"/>
      <c r="N173" s="152"/>
      <c r="O173" s="152"/>
      <c r="P173" s="152"/>
      <c r="Q173" s="152"/>
      <c r="R173" s="152"/>
      <c r="S173" s="152"/>
      <c r="T173" s="153"/>
      <c r="AT173" s="154" t="s">
        <v>88</v>
      </c>
      <c r="AU173" s="154" t="s">
        <v>70</v>
      </c>
      <c r="AV173" s="143" t="s">
        <v>1</v>
      </c>
      <c r="AW173" s="143" t="s">
        <v>4</v>
      </c>
      <c r="AX173" s="143" t="s">
        <v>70</v>
      </c>
      <c r="AY173" s="154" t="s">
        <v>72</v>
      </c>
    </row>
    <row r="174" s="16" customFormat="true" ht="16.5" hidden="false" customHeight="true" outlineLevel="0" collapsed="false">
      <c r="A174" s="12"/>
      <c r="B174" s="62"/>
      <c r="C174" s="124" t="s">
        <v>165</v>
      </c>
      <c r="D174" s="124" t="s">
        <v>73</v>
      </c>
      <c r="E174" s="125" t="s">
        <v>166</v>
      </c>
      <c r="F174" s="126" t="s">
        <v>167</v>
      </c>
      <c r="G174" s="127" t="s">
        <v>140</v>
      </c>
      <c r="H174" s="128" t="n">
        <v>687.8</v>
      </c>
      <c r="I174" s="129"/>
      <c r="J174" s="130" t="n">
        <f aca="false">ROUND(I174*H174,2)</f>
        <v>0</v>
      </c>
      <c r="K174" s="126" t="s">
        <v>86</v>
      </c>
      <c r="L174" s="13"/>
      <c r="M174" s="131"/>
      <c r="N174" s="132" t="s">
        <v>30</v>
      </c>
      <c r="O174" s="133"/>
      <c r="P174" s="134" t="n">
        <f aca="false">O174*H174</f>
        <v>0</v>
      </c>
      <c r="Q174" s="134" t="n">
        <v>0</v>
      </c>
      <c r="R174" s="134" t="n">
        <f aca="false">Q174*H174</f>
        <v>0</v>
      </c>
      <c r="S174" s="134" t="n">
        <v>0</v>
      </c>
      <c r="T174" s="135" t="n">
        <f aca="false">S174*H174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36" t="s">
        <v>78</v>
      </c>
      <c r="AT174" s="136" t="s">
        <v>73</v>
      </c>
      <c r="AU174" s="136" t="s">
        <v>70</v>
      </c>
      <c r="AY174" s="3" t="s">
        <v>72</v>
      </c>
      <c r="BE174" s="137" t="n">
        <f aca="false">IF(N174="základní",J174,0)</f>
        <v>0</v>
      </c>
      <c r="BF174" s="137" t="n">
        <f aca="false">IF(N174="snížená",J174,0)</f>
        <v>0</v>
      </c>
      <c r="BG174" s="137" t="n">
        <f aca="false">IF(N174="zákl. přenesená",J174,0)</f>
        <v>0</v>
      </c>
      <c r="BH174" s="137" t="n">
        <f aca="false">IF(N174="sníž. přenesená",J174,0)</f>
        <v>0</v>
      </c>
      <c r="BI174" s="137" t="n">
        <f aca="false">IF(N174="nulová",J174,0)</f>
        <v>0</v>
      </c>
      <c r="BJ174" s="3" t="s">
        <v>70</v>
      </c>
      <c r="BK174" s="137" t="n">
        <f aca="false">ROUND(I174*H174,2)</f>
        <v>0</v>
      </c>
      <c r="BL174" s="3" t="s">
        <v>78</v>
      </c>
      <c r="BM174" s="136" t="s">
        <v>168</v>
      </c>
    </row>
    <row r="175" s="16" customFormat="true" ht="12.8" hidden="false" customHeight="false" outlineLevel="0" collapsed="false">
      <c r="A175" s="12"/>
      <c r="B175" s="62"/>
      <c r="C175" s="64"/>
      <c r="D175" s="138" t="s">
        <v>79</v>
      </c>
      <c r="E175" s="64"/>
      <c r="F175" s="139" t="s">
        <v>167</v>
      </c>
      <c r="G175" s="64"/>
      <c r="H175" s="64"/>
      <c r="I175" s="14"/>
      <c r="J175" s="64"/>
      <c r="K175" s="64"/>
      <c r="L175" s="13"/>
      <c r="M175" s="140"/>
      <c r="N175" s="141"/>
      <c r="O175" s="133"/>
      <c r="P175" s="133"/>
      <c r="Q175" s="133"/>
      <c r="R175" s="133"/>
      <c r="S175" s="133"/>
      <c r="T175" s="14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3" t="s">
        <v>79</v>
      </c>
      <c r="AU175" s="3" t="s">
        <v>70</v>
      </c>
    </row>
    <row r="176" s="16" customFormat="true" ht="21.75" hidden="false" customHeight="true" outlineLevel="0" collapsed="false">
      <c r="A176" s="12"/>
      <c r="B176" s="62"/>
      <c r="C176" s="124" t="s">
        <v>123</v>
      </c>
      <c r="D176" s="124" t="s">
        <v>73</v>
      </c>
      <c r="E176" s="125" t="s">
        <v>169</v>
      </c>
      <c r="F176" s="126" t="s">
        <v>170</v>
      </c>
      <c r="G176" s="127" t="s">
        <v>140</v>
      </c>
      <c r="H176" s="128" t="n">
        <v>307.36</v>
      </c>
      <c r="I176" s="129"/>
      <c r="J176" s="130" t="n">
        <f aca="false">ROUND(I176*H176,2)</f>
        <v>0</v>
      </c>
      <c r="K176" s="126" t="s">
        <v>86</v>
      </c>
      <c r="L176" s="13"/>
      <c r="M176" s="131"/>
      <c r="N176" s="132" t="s">
        <v>30</v>
      </c>
      <c r="O176" s="133"/>
      <c r="P176" s="134" t="n">
        <f aca="false">O176*H176</f>
        <v>0</v>
      </c>
      <c r="Q176" s="134" t="n">
        <v>0</v>
      </c>
      <c r="R176" s="134" t="n">
        <f aca="false">Q176*H176</f>
        <v>0</v>
      </c>
      <c r="S176" s="134" t="n">
        <v>0</v>
      </c>
      <c r="T176" s="135" t="n">
        <f aca="false">S176*H176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36" t="s">
        <v>78</v>
      </c>
      <c r="AT176" s="136" t="s">
        <v>73</v>
      </c>
      <c r="AU176" s="136" t="s">
        <v>70</v>
      </c>
      <c r="AY176" s="3" t="s">
        <v>72</v>
      </c>
      <c r="BE176" s="137" t="n">
        <f aca="false">IF(N176="základní",J176,0)</f>
        <v>0</v>
      </c>
      <c r="BF176" s="137" t="n">
        <f aca="false">IF(N176="snížená",J176,0)</f>
        <v>0</v>
      </c>
      <c r="BG176" s="137" t="n">
        <f aca="false">IF(N176="zákl. přenesená",J176,0)</f>
        <v>0</v>
      </c>
      <c r="BH176" s="137" t="n">
        <f aca="false">IF(N176="sníž. přenesená",J176,0)</f>
        <v>0</v>
      </c>
      <c r="BI176" s="137" t="n">
        <f aca="false">IF(N176="nulová",J176,0)</f>
        <v>0</v>
      </c>
      <c r="BJ176" s="3" t="s">
        <v>70</v>
      </c>
      <c r="BK176" s="137" t="n">
        <f aca="false">ROUND(I176*H176,2)</f>
        <v>0</v>
      </c>
      <c r="BL176" s="3" t="s">
        <v>78</v>
      </c>
      <c r="BM176" s="136" t="s">
        <v>171</v>
      </c>
    </row>
    <row r="177" s="16" customFormat="true" ht="12.8" hidden="false" customHeight="false" outlineLevel="0" collapsed="false">
      <c r="A177" s="12"/>
      <c r="B177" s="62"/>
      <c r="C177" s="64"/>
      <c r="D177" s="138" t="s">
        <v>79</v>
      </c>
      <c r="E177" s="64"/>
      <c r="F177" s="139" t="s">
        <v>170</v>
      </c>
      <c r="G177" s="64"/>
      <c r="H177" s="64"/>
      <c r="I177" s="14"/>
      <c r="J177" s="64"/>
      <c r="K177" s="64"/>
      <c r="L177" s="13"/>
      <c r="M177" s="140"/>
      <c r="N177" s="141"/>
      <c r="O177" s="133"/>
      <c r="P177" s="133"/>
      <c r="Q177" s="133"/>
      <c r="R177" s="133"/>
      <c r="S177" s="133"/>
      <c r="T177" s="14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3" t="s">
        <v>79</v>
      </c>
      <c r="AU177" s="3" t="s">
        <v>70</v>
      </c>
    </row>
    <row r="178" s="109" customFormat="true" ht="25.9" hidden="false" customHeight="true" outlineLevel="0" collapsed="false">
      <c r="B178" s="110"/>
      <c r="C178" s="111"/>
      <c r="D178" s="112" t="s">
        <v>67</v>
      </c>
      <c r="E178" s="113" t="s">
        <v>172</v>
      </c>
      <c r="F178" s="113" t="s">
        <v>173</v>
      </c>
      <c r="G178" s="111"/>
      <c r="H178" s="111"/>
      <c r="I178" s="114"/>
      <c r="J178" s="115" t="n">
        <f aca="false">BK178</f>
        <v>0</v>
      </c>
      <c r="K178" s="111"/>
      <c r="L178" s="116"/>
      <c r="M178" s="117"/>
      <c r="N178" s="118"/>
      <c r="O178" s="118"/>
      <c r="P178" s="119" t="n">
        <f aca="false">SUM(P179:P206)</f>
        <v>0</v>
      </c>
      <c r="Q178" s="118"/>
      <c r="R178" s="119" t="n">
        <f aca="false">SUM(R179:R206)</f>
        <v>0</v>
      </c>
      <c r="S178" s="118"/>
      <c r="T178" s="120" t="n">
        <f aca="false">SUM(T179:T206)</f>
        <v>0</v>
      </c>
      <c r="AR178" s="121" t="s">
        <v>70</v>
      </c>
      <c r="AT178" s="122" t="s">
        <v>67</v>
      </c>
      <c r="AU178" s="122" t="s">
        <v>71</v>
      </c>
      <c r="AY178" s="121" t="s">
        <v>72</v>
      </c>
      <c r="BK178" s="123" t="n">
        <f aca="false">SUM(BK179:BK206)</f>
        <v>0</v>
      </c>
    </row>
    <row r="179" s="16" customFormat="true" ht="21.75" hidden="false" customHeight="true" outlineLevel="0" collapsed="false">
      <c r="A179" s="12"/>
      <c r="B179" s="62"/>
      <c r="C179" s="124" t="s">
        <v>174</v>
      </c>
      <c r="D179" s="124" t="s">
        <v>73</v>
      </c>
      <c r="E179" s="125" t="s">
        <v>175</v>
      </c>
      <c r="F179" s="126" t="s">
        <v>176</v>
      </c>
      <c r="G179" s="127" t="s">
        <v>76</v>
      </c>
      <c r="H179" s="128" t="n">
        <v>437</v>
      </c>
      <c r="I179" s="129"/>
      <c r="J179" s="130" t="n">
        <f aca="false">ROUND(I179*H179,2)</f>
        <v>0</v>
      </c>
      <c r="K179" s="126" t="s">
        <v>77</v>
      </c>
      <c r="L179" s="13"/>
      <c r="M179" s="131"/>
      <c r="N179" s="132" t="s">
        <v>30</v>
      </c>
      <c r="O179" s="133"/>
      <c r="P179" s="134" t="n">
        <f aca="false">O179*H179</f>
        <v>0</v>
      </c>
      <c r="Q179" s="134" t="n">
        <v>0</v>
      </c>
      <c r="R179" s="134" t="n">
        <f aca="false">Q179*H179</f>
        <v>0</v>
      </c>
      <c r="S179" s="134" t="n">
        <v>0</v>
      </c>
      <c r="T179" s="135" t="n">
        <f aca="false">S179*H179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36" t="s">
        <v>78</v>
      </c>
      <c r="AT179" s="136" t="s">
        <v>73</v>
      </c>
      <c r="AU179" s="136" t="s">
        <v>70</v>
      </c>
      <c r="AY179" s="3" t="s">
        <v>72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70</v>
      </c>
      <c r="BK179" s="137" t="n">
        <f aca="false">ROUND(I179*H179,2)</f>
        <v>0</v>
      </c>
      <c r="BL179" s="3" t="s">
        <v>78</v>
      </c>
      <c r="BM179" s="136" t="s">
        <v>177</v>
      </c>
    </row>
    <row r="180" s="16" customFormat="true" ht="17.9" hidden="false" customHeight="false" outlineLevel="0" collapsed="false">
      <c r="A180" s="12"/>
      <c r="B180" s="62"/>
      <c r="C180" s="64"/>
      <c r="D180" s="138" t="s">
        <v>79</v>
      </c>
      <c r="E180" s="64"/>
      <c r="F180" s="139" t="s">
        <v>176</v>
      </c>
      <c r="G180" s="64"/>
      <c r="H180" s="64"/>
      <c r="I180" s="14"/>
      <c r="J180" s="64"/>
      <c r="K180" s="64"/>
      <c r="L180" s="13"/>
      <c r="M180" s="140"/>
      <c r="N180" s="141"/>
      <c r="O180" s="133"/>
      <c r="P180" s="133"/>
      <c r="Q180" s="133"/>
      <c r="R180" s="133"/>
      <c r="S180" s="133"/>
      <c r="T180" s="14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3" t="s">
        <v>79</v>
      </c>
      <c r="AU180" s="3" t="s">
        <v>70</v>
      </c>
    </row>
    <row r="181" s="143" customFormat="true" ht="12.8" hidden="false" customHeight="false" outlineLevel="0" collapsed="false">
      <c r="B181" s="144"/>
      <c r="C181" s="145"/>
      <c r="D181" s="138" t="s">
        <v>88</v>
      </c>
      <c r="E181" s="146"/>
      <c r="F181" s="147" t="s">
        <v>178</v>
      </c>
      <c r="G181" s="145"/>
      <c r="H181" s="148" t="n">
        <v>437</v>
      </c>
      <c r="I181" s="149"/>
      <c r="J181" s="145"/>
      <c r="K181" s="145"/>
      <c r="L181" s="150"/>
      <c r="M181" s="151"/>
      <c r="N181" s="152"/>
      <c r="O181" s="152"/>
      <c r="P181" s="152"/>
      <c r="Q181" s="152"/>
      <c r="R181" s="152"/>
      <c r="S181" s="152"/>
      <c r="T181" s="153"/>
      <c r="AT181" s="154" t="s">
        <v>88</v>
      </c>
      <c r="AU181" s="154" t="s">
        <v>70</v>
      </c>
      <c r="AV181" s="143" t="s">
        <v>1</v>
      </c>
      <c r="AW181" s="143" t="s">
        <v>90</v>
      </c>
      <c r="AX181" s="143" t="s">
        <v>70</v>
      </c>
      <c r="AY181" s="154" t="s">
        <v>72</v>
      </c>
    </row>
    <row r="182" s="16" customFormat="true" ht="21.75" hidden="false" customHeight="true" outlineLevel="0" collapsed="false">
      <c r="A182" s="12"/>
      <c r="B182" s="62"/>
      <c r="C182" s="124" t="s">
        <v>128</v>
      </c>
      <c r="D182" s="124" t="s">
        <v>73</v>
      </c>
      <c r="E182" s="125" t="s">
        <v>179</v>
      </c>
      <c r="F182" s="126" t="s">
        <v>180</v>
      </c>
      <c r="G182" s="127" t="s">
        <v>76</v>
      </c>
      <c r="H182" s="128" t="n">
        <v>270</v>
      </c>
      <c r="I182" s="129"/>
      <c r="J182" s="130" t="n">
        <f aca="false">ROUND(I182*H182,2)</f>
        <v>0</v>
      </c>
      <c r="K182" s="126" t="s">
        <v>77</v>
      </c>
      <c r="L182" s="13"/>
      <c r="M182" s="131"/>
      <c r="N182" s="132" t="s">
        <v>30</v>
      </c>
      <c r="O182" s="133"/>
      <c r="P182" s="134" t="n">
        <f aca="false">O182*H182</f>
        <v>0</v>
      </c>
      <c r="Q182" s="134" t="n">
        <v>0</v>
      </c>
      <c r="R182" s="134" t="n">
        <f aca="false">Q182*H182</f>
        <v>0</v>
      </c>
      <c r="S182" s="134" t="n">
        <v>0</v>
      </c>
      <c r="T182" s="135" t="n">
        <f aca="false">S182*H182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36" t="s">
        <v>78</v>
      </c>
      <c r="AT182" s="136" t="s">
        <v>73</v>
      </c>
      <c r="AU182" s="136" t="s">
        <v>70</v>
      </c>
      <c r="AY182" s="3" t="s">
        <v>72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70</v>
      </c>
      <c r="BK182" s="137" t="n">
        <f aca="false">ROUND(I182*H182,2)</f>
        <v>0</v>
      </c>
      <c r="BL182" s="3" t="s">
        <v>78</v>
      </c>
      <c r="BM182" s="136" t="s">
        <v>181</v>
      </c>
    </row>
    <row r="183" s="16" customFormat="true" ht="17.9" hidden="false" customHeight="false" outlineLevel="0" collapsed="false">
      <c r="A183" s="12"/>
      <c r="B183" s="62"/>
      <c r="C183" s="64"/>
      <c r="D183" s="138" t="s">
        <v>79</v>
      </c>
      <c r="E183" s="64"/>
      <c r="F183" s="139" t="s">
        <v>180</v>
      </c>
      <c r="G183" s="64"/>
      <c r="H183" s="64"/>
      <c r="I183" s="14"/>
      <c r="J183" s="64"/>
      <c r="K183" s="64"/>
      <c r="L183" s="13"/>
      <c r="M183" s="140"/>
      <c r="N183" s="141"/>
      <c r="O183" s="133"/>
      <c r="P183" s="133"/>
      <c r="Q183" s="133"/>
      <c r="R183" s="133"/>
      <c r="S183" s="133"/>
      <c r="T183" s="14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3" t="s">
        <v>79</v>
      </c>
      <c r="AU183" s="3" t="s">
        <v>70</v>
      </c>
    </row>
    <row r="184" s="143" customFormat="true" ht="12.8" hidden="false" customHeight="false" outlineLevel="0" collapsed="false">
      <c r="B184" s="144"/>
      <c r="C184" s="145"/>
      <c r="D184" s="138" t="s">
        <v>88</v>
      </c>
      <c r="E184" s="146"/>
      <c r="F184" s="147" t="s">
        <v>182</v>
      </c>
      <c r="G184" s="145"/>
      <c r="H184" s="148" t="n">
        <v>270</v>
      </c>
      <c r="I184" s="149"/>
      <c r="J184" s="145"/>
      <c r="K184" s="145"/>
      <c r="L184" s="150"/>
      <c r="M184" s="151"/>
      <c r="N184" s="152"/>
      <c r="O184" s="152"/>
      <c r="P184" s="152"/>
      <c r="Q184" s="152"/>
      <c r="R184" s="152"/>
      <c r="S184" s="152"/>
      <c r="T184" s="153"/>
      <c r="AT184" s="154" t="s">
        <v>88</v>
      </c>
      <c r="AU184" s="154" t="s">
        <v>70</v>
      </c>
      <c r="AV184" s="143" t="s">
        <v>1</v>
      </c>
      <c r="AW184" s="143" t="s">
        <v>90</v>
      </c>
      <c r="AX184" s="143" t="s">
        <v>70</v>
      </c>
      <c r="AY184" s="154" t="s">
        <v>72</v>
      </c>
    </row>
    <row r="185" s="16" customFormat="true" ht="21.75" hidden="false" customHeight="true" outlineLevel="0" collapsed="false">
      <c r="A185" s="12"/>
      <c r="B185" s="62"/>
      <c r="C185" s="124" t="s">
        <v>183</v>
      </c>
      <c r="D185" s="124" t="s">
        <v>73</v>
      </c>
      <c r="E185" s="125" t="s">
        <v>184</v>
      </c>
      <c r="F185" s="126" t="s">
        <v>185</v>
      </c>
      <c r="G185" s="127" t="s">
        <v>76</v>
      </c>
      <c r="H185" s="128" t="n">
        <v>250</v>
      </c>
      <c r="I185" s="129"/>
      <c r="J185" s="130" t="n">
        <f aca="false">ROUND(I185*H185,2)</f>
        <v>0</v>
      </c>
      <c r="K185" s="126" t="s">
        <v>77</v>
      </c>
      <c r="L185" s="13"/>
      <c r="M185" s="131"/>
      <c r="N185" s="132" t="s">
        <v>30</v>
      </c>
      <c r="O185" s="133"/>
      <c r="P185" s="134" t="n">
        <f aca="false">O185*H185</f>
        <v>0</v>
      </c>
      <c r="Q185" s="134" t="n">
        <v>0</v>
      </c>
      <c r="R185" s="134" t="n">
        <f aca="false">Q185*H185</f>
        <v>0</v>
      </c>
      <c r="S185" s="134" t="n">
        <v>0</v>
      </c>
      <c r="T185" s="135" t="n">
        <f aca="false">S185*H185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36" t="s">
        <v>78</v>
      </c>
      <c r="AT185" s="136" t="s">
        <v>73</v>
      </c>
      <c r="AU185" s="136" t="s">
        <v>70</v>
      </c>
      <c r="AY185" s="3" t="s">
        <v>72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70</v>
      </c>
      <c r="BK185" s="137" t="n">
        <f aca="false">ROUND(I185*H185,2)</f>
        <v>0</v>
      </c>
      <c r="BL185" s="3" t="s">
        <v>78</v>
      </c>
      <c r="BM185" s="136" t="s">
        <v>186</v>
      </c>
    </row>
    <row r="186" s="16" customFormat="true" ht="17.9" hidden="false" customHeight="false" outlineLevel="0" collapsed="false">
      <c r="A186" s="12"/>
      <c r="B186" s="62"/>
      <c r="C186" s="64"/>
      <c r="D186" s="138" t="s">
        <v>79</v>
      </c>
      <c r="E186" s="64"/>
      <c r="F186" s="139" t="s">
        <v>185</v>
      </c>
      <c r="G186" s="64"/>
      <c r="H186" s="64"/>
      <c r="I186" s="14"/>
      <c r="J186" s="64"/>
      <c r="K186" s="64"/>
      <c r="L186" s="13"/>
      <c r="M186" s="140"/>
      <c r="N186" s="141"/>
      <c r="O186" s="133"/>
      <c r="P186" s="133"/>
      <c r="Q186" s="133"/>
      <c r="R186" s="133"/>
      <c r="S186" s="133"/>
      <c r="T186" s="14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3" t="s">
        <v>79</v>
      </c>
      <c r="AU186" s="3" t="s">
        <v>70</v>
      </c>
    </row>
    <row r="187" s="143" customFormat="true" ht="12.8" hidden="false" customHeight="false" outlineLevel="0" collapsed="false">
      <c r="B187" s="144"/>
      <c r="C187" s="145"/>
      <c r="D187" s="138" t="s">
        <v>88</v>
      </c>
      <c r="E187" s="146"/>
      <c r="F187" s="147" t="s">
        <v>187</v>
      </c>
      <c r="G187" s="145"/>
      <c r="H187" s="148" t="n">
        <v>250</v>
      </c>
      <c r="I187" s="149"/>
      <c r="J187" s="145"/>
      <c r="K187" s="145"/>
      <c r="L187" s="150"/>
      <c r="M187" s="151"/>
      <c r="N187" s="152"/>
      <c r="O187" s="152"/>
      <c r="P187" s="152"/>
      <c r="Q187" s="152"/>
      <c r="R187" s="152"/>
      <c r="S187" s="152"/>
      <c r="T187" s="153"/>
      <c r="AT187" s="154" t="s">
        <v>88</v>
      </c>
      <c r="AU187" s="154" t="s">
        <v>70</v>
      </c>
      <c r="AV187" s="143" t="s">
        <v>1</v>
      </c>
      <c r="AW187" s="143" t="s">
        <v>90</v>
      </c>
      <c r="AX187" s="143" t="s">
        <v>70</v>
      </c>
      <c r="AY187" s="154" t="s">
        <v>72</v>
      </c>
    </row>
    <row r="188" s="16" customFormat="true" ht="21.75" hidden="false" customHeight="true" outlineLevel="0" collapsed="false">
      <c r="A188" s="12"/>
      <c r="B188" s="62"/>
      <c r="C188" s="124" t="s">
        <v>132</v>
      </c>
      <c r="D188" s="124" t="s">
        <v>73</v>
      </c>
      <c r="E188" s="125" t="s">
        <v>188</v>
      </c>
      <c r="F188" s="126" t="s">
        <v>189</v>
      </c>
      <c r="G188" s="127" t="s">
        <v>127</v>
      </c>
      <c r="H188" s="128" t="n">
        <v>294.5</v>
      </c>
      <c r="I188" s="129"/>
      <c r="J188" s="130" t="n">
        <f aca="false">ROUND(I188*H188,2)</f>
        <v>0</v>
      </c>
      <c r="K188" s="126" t="s">
        <v>77</v>
      </c>
      <c r="L188" s="13"/>
      <c r="M188" s="131"/>
      <c r="N188" s="132" t="s">
        <v>30</v>
      </c>
      <c r="O188" s="133"/>
      <c r="P188" s="134" t="n">
        <f aca="false">O188*H188</f>
        <v>0</v>
      </c>
      <c r="Q188" s="134" t="n">
        <v>0</v>
      </c>
      <c r="R188" s="134" t="n">
        <f aca="false">Q188*H188</f>
        <v>0</v>
      </c>
      <c r="S188" s="134" t="n">
        <v>0</v>
      </c>
      <c r="T188" s="135" t="n">
        <f aca="false">S188*H188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36" t="s">
        <v>78</v>
      </c>
      <c r="AT188" s="136" t="s">
        <v>73</v>
      </c>
      <c r="AU188" s="136" t="s">
        <v>70</v>
      </c>
      <c r="AY188" s="3" t="s">
        <v>72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70</v>
      </c>
      <c r="BK188" s="137" t="n">
        <f aca="false">ROUND(I188*H188,2)</f>
        <v>0</v>
      </c>
      <c r="BL188" s="3" t="s">
        <v>78</v>
      </c>
      <c r="BM188" s="136" t="s">
        <v>190</v>
      </c>
    </row>
    <row r="189" s="16" customFormat="true" ht="12.8" hidden="false" customHeight="false" outlineLevel="0" collapsed="false">
      <c r="A189" s="12"/>
      <c r="B189" s="62"/>
      <c r="C189" s="64"/>
      <c r="D189" s="138" t="s">
        <v>79</v>
      </c>
      <c r="E189" s="64"/>
      <c r="F189" s="139" t="s">
        <v>189</v>
      </c>
      <c r="G189" s="64"/>
      <c r="H189" s="64"/>
      <c r="I189" s="14"/>
      <c r="J189" s="64"/>
      <c r="K189" s="64"/>
      <c r="L189" s="13"/>
      <c r="M189" s="140"/>
      <c r="N189" s="141"/>
      <c r="O189" s="133"/>
      <c r="P189" s="133"/>
      <c r="Q189" s="133"/>
      <c r="R189" s="133"/>
      <c r="S189" s="133"/>
      <c r="T189" s="14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3" t="s">
        <v>79</v>
      </c>
      <c r="AU189" s="3" t="s">
        <v>70</v>
      </c>
    </row>
    <row r="190" s="143" customFormat="true" ht="12.8" hidden="false" customHeight="false" outlineLevel="0" collapsed="false">
      <c r="B190" s="144"/>
      <c r="C190" s="145"/>
      <c r="D190" s="138" t="s">
        <v>88</v>
      </c>
      <c r="E190" s="146"/>
      <c r="F190" s="147" t="s">
        <v>191</v>
      </c>
      <c r="G190" s="145"/>
      <c r="H190" s="148" t="n">
        <v>294.5</v>
      </c>
      <c r="I190" s="149"/>
      <c r="J190" s="145"/>
      <c r="K190" s="145"/>
      <c r="L190" s="150"/>
      <c r="M190" s="151"/>
      <c r="N190" s="152"/>
      <c r="O190" s="152"/>
      <c r="P190" s="152"/>
      <c r="Q190" s="152"/>
      <c r="R190" s="152"/>
      <c r="S190" s="152"/>
      <c r="T190" s="153"/>
      <c r="AT190" s="154" t="s">
        <v>88</v>
      </c>
      <c r="AU190" s="154" t="s">
        <v>70</v>
      </c>
      <c r="AV190" s="143" t="s">
        <v>1</v>
      </c>
      <c r="AW190" s="143" t="s">
        <v>90</v>
      </c>
      <c r="AX190" s="143" t="s">
        <v>70</v>
      </c>
      <c r="AY190" s="154" t="s">
        <v>72</v>
      </c>
    </row>
    <row r="191" s="16" customFormat="true" ht="21.75" hidden="false" customHeight="true" outlineLevel="0" collapsed="false">
      <c r="A191" s="12"/>
      <c r="B191" s="62"/>
      <c r="C191" s="124" t="s">
        <v>192</v>
      </c>
      <c r="D191" s="124" t="s">
        <v>73</v>
      </c>
      <c r="E191" s="125" t="s">
        <v>193</v>
      </c>
      <c r="F191" s="126" t="s">
        <v>194</v>
      </c>
      <c r="G191" s="127" t="s">
        <v>127</v>
      </c>
      <c r="H191" s="128" t="n">
        <v>160</v>
      </c>
      <c r="I191" s="129"/>
      <c r="J191" s="130" t="n">
        <f aca="false">ROUND(I191*H191,2)</f>
        <v>0</v>
      </c>
      <c r="K191" s="126" t="s">
        <v>77</v>
      </c>
      <c r="L191" s="13"/>
      <c r="M191" s="131"/>
      <c r="N191" s="132" t="s">
        <v>30</v>
      </c>
      <c r="O191" s="133"/>
      <c r="P191" s="134" t="n">
        <f aca="false">O191*H191</f>
        <v>0</v>
      </c>
      <c r="Q191" s="134" t="n">
        <v>0</v>
      </c>
      <c r="R191" s="134" t="n">
        <f aca="false">Q191*H191</f>
        <v>0</v>
      </c>
      <c r="S191" s="134" t="n">
        <v>0</v>
      </c>
      <c r="T191" s="135" t="n">
        <f aca="false">S191*H191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36" t="s">
        <v>78</v>
      </c>
      <c r="AT191" s="136" t="s">
        <v>73</v>
      </c>
      <c r="AU191" s="136" t="s">
        <v>70</v>
      </c>
      <c r="AY191" s="3" t="s">
        <v>72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70</v>
      </c>
      <c r="BK191" s="137" t="n">
        <f aca="false">ROUND(I191*H191,2)</f>
        <v>0</v>
      </c>
      <c r="BL191" s="3" t="s">
        <v>78</v>
      </c>
      <c r="BM191" s="136" t="s">
        <v>195</v>
      </c>
    </row>
    <row r="192" s="16" customFormat="true" ht="12.8" hidden="false" customHeight="false" outlineLevel="0" collapsed="false">
      <c r="A192" s="12"/>
      <c r="B192" s="62"/>
      <c r="C192" s="64"/>
      <c r="D192" s="138" t="s">
        <v>79</v>
      </c>
      <c r="E192" s="64"/>
      <c r="F192" s="139" t="s">
        <v>194</v>
      </c>
      <c r="G192" s="64"/>
      <c r="H192" s="64"/>
      <c r="I192" s="14"/>
      <c r="J192" s="64"/>
      <c r="K192" s="64"/>
      <c r="L192" s="13"/>
      <c r="M192" s="140"/>
      <c r="N192" s="141"/>
      <c r="O192" s="133"/>
      <c r="P192" s="133"/>
      <c r="Q192" s="133"/>
      <c r="R192" s="133"/>
      <c r="S192" s="133"/>
      <c r="T192" s="14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3" t="s">
        <v>79</v>
      </c>
      <c r="AU192" s="3" t="s">
        <v>70</v>
      </c>
    </row>
    <row r="193" s="143" customFormat="true" ht="12.8" hidden="false" customHeight="false" outlineLevel="0" collapsed="false">
      <c r="B193" s="144"/>
      <c r="C193" s="145"/>
      <c r="D193" s="138" t="s">
        <v>88</v>
      </c>
      <c r="E193" s="146"/>
      <c r="F193" s="147" t="s">
        <v>196</v>
      </c>
      <c r="G193" s="145"/>
      <c r="H193" s="148" t="n">
        <v>160</v>
      </c>
      <c r="I193" s="149"/>
      <c r="J193" s="145"/>
      <c r="K193" s="145"/>
      <c r="L193" s="150"/>
      <c r="M193" s="151"/>
      <c r="N193" s="152"/>
      <c r="O193" s="152"/>
      <c r="P193" s="152"/>
      <c r="Q193" s="152"/>
      <c r="R193" s="152"/>
      <c r="S193" s="152"/>
      <c r="T193" s="153"/>
      <c r="AT193" s="154" t="s">
        <v>88</v>
      </c>
      <c r="AU193" s="154" t="s">
        <v>70</v>
      </c>
      <c r="AV193" s="143" t="s">
        <v>1</v>
      </c>
      <c r="AW193" s="143" t="s">
        <v>90</v>
      </c>
      <c r="AX193" s="143" t="s">
        <v>70</v>
      </c>
      <c r="AY193" s="154" t="s">
        <v>72</v>
      </c>
    </row>
    <row r="194" s="16" customFormat="true" ht="21.75" hidden="false" customHeight="true" outlineLevel="0" collapsed="false">
      <c r="A194" s="12"/>
      <c r="B194" s="62"/>
      <c r="C194" s="124" t="s">
        <v>135</v>
      </c>
      <c r="D194" s="124" t="s">
        <v>73</v>
      </c>
      <c r="E194" s="125" t="s">
        <v>133</v>
      </c>
      <c r="F194" s="126" t="s">
        <v>134</v>
      </c>
      <c r="G194" s="127" t="s">
        <v>127</v>
      </c>
      <c r="H194" s="128" t="n">
        <v>454.5</v>
      </c>
      <c r="I194" s="129"/>
      <c r="J194" s="130" t="n">
        <f aca="false">ROUND(I194*H194,2)</f>
        <v>0</v>
      </c>
      <c r="K194" s="126" t="s">
        <v>77</v>
      </c>
      <c r="L194" s="13"/>
      <c r="M194" s="131"/>
      <c r="N194" s="132" t="s">
        <v>30</v>
      </c>
      <c r="O194" s="133"/>
      <c r="P194" s="134" t="n">
        <f aca="false">O194*H194</f>
        <v>0</v>
      </c>
      <c r="Q194" s="134" t="n">
        <v>0</v>
      </c>
      <c r="R194" s="134" t="n">
        <f aca="false">Q194*H194</f>
        <v>0</v>
      </c>
      <c r="S194" s="134" t="n">
        <v>0</v>
      </c>
      <c r="T194" s="135" t="n">
        <f aca="false">S194*H194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36" t="s">
        <v>78</v>
      </c>
      <c r="AT194" s="136" t="s">
        <v>73</v>
      </c>
      <c r="AU194" s="136" t="s">
        <v>70</v>
      </c>
      <c r="AY194" s="3" t="s">
        <v>72</v>
      </c>
      <c r="BE194" s="137" t="n">
        <f aca="false">IF(N194="základní",J194,0)</f>
        <v>0</v>
      </c>
      <c r="BF194" s="137" t="n">
        <f aca="false">IF(N194="snížená",J194,0)</f>
        <v>0</v>
      </c>
      <c r="BG194" s="137" t="n">
        <f aca="false">IF(N194="zákl. přenesená",J194,0)</f>
        <v>0</v>
      </c>
      <c r="BH194" s="137" t="n">
        <f aca="false">IF(N194="sníž. přenesená",J194,0)</f>
        <v>0</v>
      </c>
      <c r="BI194" s="137" t="n">
        <f aca="false">IF(N194="nulová",J194,0)</f>
        <v>0</v>
      </c>
      <c r="BJ194" s="3" t="s">
        <v>70</v>
      </c>
      <c r="BK194" s="137" t="n">
        <f aca="false">ROUND(I194*H194,2)</f>
        <v>0</v>
      </c>
      <c r="BL194" s="3" t="s">
        <v>78</v>
      </c>
      <c r="BM194" s="136" t="s">
        <v>197</v>
      </c>
    </row>
    <row r="195" s="16" customFormat="true" ht="12.8" hidden="false" customHeight="false" outlineLevel="0" collapsed="false">
      <c r="A195" s="12"/>
      <c r="B195" s="62"/>
      <c r="C195" s="64"/>
      <c r="D195" s="138" t="s">
        <v>79</v>
      </c>
      <c r="E195" s="64"/>
      <c r="F195" s="139" t="s">
        <v>134</v>
      </c>
      <c r="G195" s="64"/>
      <c r="H195" s="64"/>
      <c r="I195" s="14"/>
      <c r="J195" s="64"/>
      <c r="K195" s="64"/>
      <c r="L195" s="13"/>
      <c r="M195" s="140"/>
      <c r="N195" s="141"/>
      <c r="O195" s="133"/>
      <c r="P195" s="133"/>
      <c r="Q195" s="133"/>
      <c r="R195" s="133"/>
      <c r="S195" s="133"/>
      <c r="T195" s="14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3" t="s">
        <v>79</v>
      </c>
      <c r="AU195" s="3" t="s">
        <v>70</v>
      </c>
    </row>
    <row r="196" s="143" customFormat="true" ht="12.8" hidden="false" customHeight="false" outlineLevel="0" collapsed="false">
      <c r="B196" s="144"/>
      <c r="C196" s="145"/>
      <c r="D196" s="138" t="s">
        <v>88</v>
      </c>
      <c r="E196" s="146"/>
      <c r="F196" s="147" t="s">
        <v>198</v>
      </c>
      <c r="G196" s="145"/>
      <c r="H196" s="148" t="n">
        <v>454.5</v>
      </c>
      <c r="I196" s="149"/>
      <c r="J196" s="145"/>
      <c r="K196" s="145"/>
      <c r="L196" s="150"/>
      <c r="M196" s="151"/>
      <c r="N196" s="152"/>
      <c r="O196" s="152"/>
      <c r="P196" s="152"/>
      <c r="Q196" s="152"/>
      <c r="R196" s="152"/>
      <c r="S196" s="152"/>
      <c r="T196" s="153"/>
      <c r="AT196" s="154" t="s">
        <v>88</v>
      </c>
      <c r="AU196" s="154" t="s">
        <v>70</v>
      </c>
      <c r="AV196" s="143" t="s">
        <v>1</v>
      </c>
      <c r="AW196" s="143" t="s">
        <v>90</v>
      </c>
      <c r="AX196" s="143" t="s">
        <v>70</v>
      </c>
      <c r="AY196" s="154" t="s">
        <v>72</v>
      </c>
    </row>
    <row r="197" s="16" customFormat="true" ht="21.75" hidden="false" customHeight="true" outlineLevel="0" collapsed="false">
      <c r="A197" s="12"/>
      <c r="B197" s="62"/>
      <c r="C197" s="124" t="s">
        <v>199</v>
      </c>
      <c r="D197" s="124" t="s">
        <v>73</v>
      </c>
      <c r="E197" s="125" t="s">
        <v>138</v>
      </c>
      <c r="F197" s="126" t="s">
        <v>139</v>
      </c>
      <c r="G197" s="127" t="s">
        <v>140</v>
      </c>
      <c r="H197" s="128" t="n">
        <v>215.2</v>
      </c>
      <c r="I197" s="129"/>
      <c r="J197" s="130" t="n">
        <f aca="false">ROUND(I197*H197,2)</f>
        <v>0</v>
      </c>
      <c r="K197" s="126" t="s">
        <v>77</v>
      </c>
      <c r="L197" s="13"/>
      <c r="M197" s="131"/>
      <c r="N197" s="132" t="s">
        <v>30</v>
      </c>
      <c r="O197" s="133"/>
      <c r="P197" s="134" t="n">
        <f aca="false">O197*H197</f>
        <v>0</v>
      </c>
      <c r="Q197" s="134" t="n">
        <v>0</v>
      </c>
      <c r="R197" s="134" t="n">
        <f aca="false">Q197*H197</f>
        <v>0</v>
      </c>
      <c r="S197" s="134" t="n">
        <v>0</v>
      </c>
      <c r="T197" s="135" t="n">
        <f aca="false">S197*H197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36" t="s">
        <v>78</v>
      </c>
      <c r="AT197" s="136" t="s">
        <v>73</v>
      </c>
      <c r="AU197" s="136" t="s">
        <v>70</v>
      </c>
      <c r="AY197" s="3" t="s">
        <v>72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70</v>
      </c>
      <c r="BK197" s="137" t="n">
        <f aca="false">ROUND(I197*H197,2)</f>
        <v>0</v>
      </c>
      <c r="BL197" s="3" t="s">
        <v>78</v>
      </c>
      <c r="BM197" s="136" t="s">
        <v>200</v>
      </c>
    </row>
    <row r="198" s="16" customFormat="true" ht="12.8" hidden="false" customHeight="false" outlineLevel="0" collapsed="false">
      <c r="A198" s="12"/>
      <c r="B198" s="62"/>
      <c r="C198" s="64"/>
      <c r="D198" s="138" t="s">
        <v>79</v>
      </c>
      <c r="E198" s="64"/>
      <c r="F198" s="139" t="s">
        <v>139</v>
      </c>
      <c r="G198" s="64"/>
      <c r="H198" s="64"/>
      <c r="I198" s="14"/>
      <c r="J198" s="64"/>
      <c r="K198" s="64"/>
      <c r="L198" s="13"/>
      <c r="M198" s="140"/>
      <c r="N198" s="141"/>
      <c r="O198" s="133"/>
      <c r="P198" s="133"/>
      <c r="Q198" s="133"/>
      <c r="R198" s="133"/>
      <c r="S198" s="133"/>
      <c r="T198" s="14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3" t="s">
        <v>79</v>
      </c>
      <c r="AU198" s="3" t="s">
        <v>70</v>
      </c>
    </row>
    <row r="199" s="143" customFormat="true" ht="12.8" hidden="false" customHeight="false" outlineLevel="0" collapsed="false">
      <c r="B199" s="144"/>
      <c r="C199" s="145"/>
      <c r="D199" s="138" t="s">
        <v>88</v>
      </c>
      <c r="E199" s="146"/>
      <c r="F199" s="147" t="s">
        <v>201</v>
      </c>
      <c r="G199" s="145"/>
      <c r="H199" s="148" t="n">
        <v>215.2</v>
      </c>
      <c r="I199" s="149"/>
      <c r="J199" s="145"/>
      <c r="K199" s="145"/>
      <c r="L199" s="150"/>
      <c r="M199" s="151"/>
      <c r="N199" s="152"/>
      <c r="O199" s="152"/>
      <c r="P199" s="152"/>
      <c r="Q199" s="152"/>
      <c r="R199" s="152"/>
      <c r="S199" s="152"/>
      <c r="T199" s="153"/>
      <c r="AT199" s="154" t="s">
        <v>88</v>
      </c>
      <c r="AU199" s="154" t="s">
        <v>70</v>
      </c>
      <c r="AV199" s="143" t="s">
        <v>1</v>
      </c>
      <c r="AW199" s="143" t="s">
        <v>90</v>
      </c>
      <c r="AX199" s="143" t="s">
        <v>70</v>
      </c>
      <c r="AY199" s="154" t="s">
        <v>72</v>
      </c>
    </row>
    <row r="200" s="16" customFormat="true" ht="16.5" hidden="false" customHeight="true" outlineLevel="0" collapsed="false">
      <c r="A200" s="12"/>
      <c r="B200" s="62"/>
      <c r="C200" s="124" t="s">
        <v>141</v>
      </c>
      <c r="D200" s="124" t="s">
        <v>73</v>
      </c>
      <c r="E200" s="125" t="s">
        <v>142</v>
      </c>
      <c r="F200" s="126" t="s">
        <v>143</v>
      </c>
      <c r="G200" s="127" t="s">
        <v>140</v>
      </c>
      <c r="H200" s="128" t="n">
        <v>215.2</v>
      </c>
      <c r="I200" s="129"/>
      <c r="J200" s="130" t="n">
        <f aca="false">ROUND(I200*H200,2)</f>
        <v>0</v>
      </c>
      <c r="K200" s="126" t="s">
        <v>77</v>
      </c>
      <c r="L200" s="13"/>
      <c r="M200" s="131"/>
      <c r="N200" s="132" t="s">
        <v>30</v>
      </c>
      <c r="O200" s="133"/>
      <c r="P200" s="134" t="n">
        <f aca="false">O200*H200</f>
        <v>0</v>
      </c>
      <c r="Q200" s="134" t="n">
        <v>0</v>
      </c>
      <c r="R200" s="134" t="n">
        <f aca="false">Q200*H200</f>
        <v>0</v>
      </c>
      <c r="S200" s="134" t="n">
        <v>0</v>
      </c>
      <c r="T200" s="135" t="n">
        <f aca="false">S200*H200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36" t="s">
        <v>78</v>
      </c>
      <c r="AT200" s="136" t="s">
        <v>73</v>
      </c>
      <c r="AU200" s="136" t="s">
        <v>70</v>
      </c>
      <c r="AY200" s="3" t="s">
        <v>72</v>
      </c>
      <c r="BE200" s="137" t="n">
        <f aca="false">IF(N200="základní",J200,0)</f>
        <v>0</v>
      </c>
      <c r="BF200" s="137" t="n">
        <f aca="false">IF(N200="snížená",J200,0)</f>
        <v>0</v>
      </c>
      <c r="BG200" s="137" t="n">
        <f aca="false">IF(N200="zákl. přenesená",J200,0)</f>
        <v>0</v>
      </c>
      <c r="BH200" s="137" t="n">
        <f aca="false">IF(N200="sníž. přenesená",J200,0)</f>
        <v>0</v>
      </c>
      <c r="BI200" s="137" t="n">
        <f aca="false">IF(N200="nulová",J200,0)</f>
        <v>0</v>
      </c>
      <c r="BJ200" s="3" t="s">
        <v>70</v>
      </c>
      <c r="BK200" s="137" t="n">
        <f aca="false">ROUND(I200*H200,2)</f>
        <v>0</v>
      </c>
      <c r="BL200" s="3" t="s">
        <v>78</v>
      </c>
      <c r="BM200" s="136" t="s">
        <v>202</v>
      </c>
    </row>
    <row r="201" s="16" customFormat="true" ht="12.8" hidden="false" customHeight="false" outlineLevel="0" collapsed="false">
      <c r="A201" s="12"/>
      <c r="B201" s="62"/>
      <c r="C201" s="64"/>
      <c r="D201" s="138" t="s">
        <v>79</v>
      </c>
      <c r="E201" s="64"/>
      <c r="F201" s="139" t="s">
        <v>143</v>
      </c>
      <c r="G201" s="64"/>
      <c r="H201" s="64"/>
      <c r="I201" s="14"/>
      <c r="J201" s="64"/>
      <c r="K201" s="64"/>
      <c r="L201" s="13"/>
      <c r="M201" s="140"/>
      <c r="N201" s="141"/>
      <c r="O201" s="133"/>
      <c r="P201" s="133"/>
      <c r="Q201" s="133"/>
      <c r="R201" s="133"/>
      <c r="S201" s="133"/>
      <c r="T201" s="14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3" t="s">
        <v>79</v>
      </c>
      <c r="AU201" s="3" t="s">
        <v>70</v>
      </c>
    </row>
    <row r="202" s="16" customFormat="true" ht="21.75" hidden="false" customHeight="true" outlineLevel="0" collapsed="false">
      <c r="A202" s="12"/>
      <c r="B202" s="62"/>
      <c r="C202" s="124" t="s">
        <v>203</v>
      </c>
      <c r="D202" s="124" t="s">
        <v>73</v>
      </c>
      <c r="E202" s="125" t="s">
        <v>147</v>
      </c>
      <c r="F202" s="126" t="s">
        <v>148</v>
      </c>
      <c r="G202" s="127" t="s">
        <v>140</v>
      </c>
      <c r="H202" s="128" t="n">
        <v>3228</v>
      </c>
      <c r="I202" s="129"/>
      <c r="J202" s="130" t="n">
        <f aca="false">ROUND(I202*H202,2)</f>
        <v>0</v>
      </c>
      <c r="K202" s="126" t="s">
        <v>77</v>
      </c>
      <c r="L202" s="13"/>
      <c r="M202" s="131"/>
      <c r="N202" s="132" t="s">
        <v>30</v>
      </c>
      <c r="O202" s="133"/>
      <c r="P202" s="134" t="n">
        <f aca="false">O202*H202</f>
        <v>0</v>
      </c>
      <c r="Q202" s="134" t="n">
        <v>0</v>
      </c>
      <c r="R202" s="134" t="n">
        <f aca="false">Q202*H202</f>
        <v>0</v>
      </c>
      <c r="S202" s="134" t="n">
        <v>0</v>
      </c>
      <c r="T202" s="135" t="n">
        <f aca="false">S202*H202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36" t="s">
        <v>78</v>
      </c>
      <c r="AT202" s="136" t="s">
        <v>73</v>
      </c>
      <c r="AU202" s="136" t="s">
        <v>70</v>
      </c>
      <c r="AY202" s="3" t="s">
        <v>72</v>
      </c>
      <c r="BE202" s="137" t="n">
        <f aca="false">IF(N202="základní",J202,0)</f>
        <v>0</v>
      </c>
      <c r="BF202" s="137" t="n">
        <f aca="false">IF(N202="snížená",J202,0)</f>
        <v>0</v>
      </c>
      <c r="BG202" s="137" t="n">
        <f aca="false">IF(N202="zákl. přenesená",J202,0)</f>
        <v>0</v>
      </c>
      <c r="BH202" s="137" t="n">
        <f aca="false">IF(N202="sníž. přenesená",J202,0)</f>
        <v>0</v>
      </c>
      <c r="BI202" s="137" t="n">
        <f aca="false">IF(N202="nulová",J202,0)</f>
        <v>0</v>
      </c>
      <c r="BJ202" s="3" t="s">
        <v>70</v>
      </c>
      <c r="BK202" s="137" t="n">
        <f aca="false">ROUND(I202*H202,2)</f>
        <v>0</v>
      </c>
      <c r="BL202" s="3" t="s">
        <v>78</v>
      </c>
      <c r="BM202" s="136" t="s">
        <v>204</v>
      </c>
    </row>
    <row r="203" s="16" customFormat="true" ht="17.9" hidden="false" customHeight="false" outlineLevel="0" collapsed="false">
      <c r="A203" s="12"/>
      <c r="B203" s="62"/>
      <c r="C203" s="64"/>
      <c r="D203" s="138" t="s">
        <v>79</v>
      </c>
      <c r="E203" s="64"/>
      <c r="F203" s="139" t="s">
        <v>150</v>
      </c>
      <c r="G203" s="64"/>
      <c r="H203" s="64"/>
      <c r="I203" s="14"/>
      <c r="J203" s="64"/>
      <c r="K203" s="64"/>
      <c r="L203" s="13"/>
      <c r="M203" s="140"/>
      <c r="N203" s="141"/>
      <c r="O203" s="133"/>
      <c r="P203" s="133"/>
      <c r="Q203" s="133"/>
      <c r="R203" s="133"/>
      <c r="S203" s="133"/>
      <c r="T203" s="14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3" t="s">
        <v>79</v>
      </c>
      <c r="AU203" s="3" t="s">
        <v>70</v>
      </c>
    </row>
    <row r="204" s="143" customFormat="true" ht="12.8" hidden="false" customHeight="false" outlineLevel="0" collapsed="false">
      <c r="B204" s="144"/>
      <c r="C204" s="145"/>
      <c r="D204" s="138" t="s">
        <v>88</v>
      </c>
      <c r="E204" s="145"/>
      <c r="F204" s="147" t="s">
        <v>205</v>
      </c>
      <c r="G204" s="145"/>
      <c r="H204" s="148" t="n">
        <v>3228</v>
      </c>
      <c r="I204" s="149"/>
      <c r="J204" s="145"/>
      <c r="K204" s="145"/>
      <c r="L204" s="150"/>
      <c r="M204" s="151"/>
      <c r="N204" s="152"/>
      <c r="O204" s="152"/>
      <c r="P204" s="152"/>
      <c r="Q204" s="152"/>
      <c r="R204" s="152"/>
      <c r="S204" s="152"/>
      <c r="T204" s="153"/>
      <c r="AT204" s="154" t="s">
        <v>88</v>
      </c>
      <c r="AU204" s="154" t="s">
        <v>70</v>
      </c>
      <c r="AV204" s="143" t="s">
        <v>1</v>
      </c>
      <c r="AW204" s="143" t="s">
        <v>4</v>
      </c>
      <c r="AX204" s="143" t="s">
        <v>70</v>
      </c>
      <c r="AY204" s="154" t="s">
        <v>72</v>
      </c>
    </row>
    <row r="205" s="16" customFormat="true" ht="16.5" hidden="false" customHeight="true" outlineLevel="0" collapsed="false">
      <c r="A205" s="12"/>
      <c r="B205" s="62"/>
      <c r="C205" s="124" t="s">
        <v>144</v>
      </c>
      <c r="D205" s="124" t="s">
        <v>73</v>
      </c>
      <c r="E205" s="125" t="s">
        <v>206</v>
      </c>
      <c r="F205" s="126" t="s">
        <v>207</v>
      </c>
      <c r="G205" s="127" t="s">
        <v>140</v>
      </c>
      <c r="H205" s="128" t="n">
        <v>215.2</v>
      </c>
      <c r="I205" s="129"/>
      <c r="J205" s="130" t="n">
        <f aca="false">ROUND(I205*H205,2)</f>
        <v>0</v>
      </c>
      <c r="K205" s="126" t="s">
        <v>86</v>
      </c>
      <c r="L205" s="13"/>
      <c r="M205" s="131"/>
      <c r="N205" s="132" t="s">
        <v>30</v>
      </c>
      <c r="O205" s="133"/>
      <c r="P205" s="134" t="n">
        <f aca="false">O205*H205</f>
        <v>0</v>
      </c>
      <c r="Q205" s="134" t="n">
        <v>0</v>
      </c>
      <c r="R205" s="134" t="n">
        <f aca="false">Q205*H205</f>
        <v>0</v>
      </c>
      <c r="S205" s="134" t="n">
        <v>0</v>
      </c>
      <c r="T205" s="135" t="n">
        <f aca="false">S205*H205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36" t="s">
        <v>78</v>
      </c>
      <c r="AT205" s="136" t="s">
        <v>73</v>
      </c>
      <c r="AU205" s="136" t="s">
        <v>70</v>
      </c>
      <c r="AY205" s="3" t="s">
        <v>72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70</v>
      </c>
      <c r="BK205" s="137" t="n">
        <f aca="false">ROUND(I205*H205,2)</f>
        <v>0</v>
      </c>
      <c r="BL205" s="3" t="s">
        <v>78</v>
      </c>
      <c r="BM205" s="136" t="s">
        <v>208</v>
      </c>
    </row>
    <row r="206" s="16" customFormat="true" ht="11.25" hidden="false" customHeight="false" outlineLevel="0" collapsed="false">
      <c r="A206" s="12"/>
      <c r="B206" s="62"/>
      <c r="C206" s="64"/>
      <c r="D206" s="138" t="s">
        <v>79</v>
      </c>
      <c r="E206" s="64"/>
      <c r="F206" s="139" t="s">
        <v>207</v>
      </c>
      <c r="G206" s="64"/>
      <c r="H206" s="64"/>
      <c r="I206" s="14"/>
      <c r="J206" s="64"/>
      <c r="K206" s="64"/>
      <c r="L206" s="13"/>
      <c r="M206" s="155"/>
      <c r="N206" s="156"/>
      <c r="O206" s="157"/>
      <c r="P206" s="157"/>
      <c r="Q206" s="157"/>
      <c r="R206" s="157"/>
      <c r="S206" s="157"/>
      <c r="T206" s="158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3" t="s">
        <v>79</v>
      </c>
      <c r="AU206" s="3" t="s">
        <v>70</v>
      </c>
    </row>
    <row r="207" s="16" customFormat="true" ht="6.95" hidden="false" customHeight="true" outlineLevel="0" collapsed="false">
      <c r="A207" s="12"/>
      <c r="B207" s="87"/>
      <c r="C207" s="88"/>
      <c r="D207" s="88"/>
      <c r="E207" s="88"/>
      <c r="F207" s="88"/>
      <c r="G207" s="88"/>
      <c r="H207" s="88"/>
      <c r="I207" s="58"/>
      <c r="J207" s="88"/>
      <c r="K207" s="88"/>
      <c r="L207" s="13"/>
      <c r="M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</row>
  </sheetData>
  <autoFilter ref="C121:K206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true"/>
  </sheetPr>
  <dimension ref="A2:BM2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8515625" defaultRowHeight="11.25" zeroHeight="false" outlineLevelRow="0" outlineLevelCol="0"/>
  <cols>
    <col collapsed="false" customWidth="true" hidden="false" outlineLevel="0" max="1" min="1" style="0" width="8.28"/>
    <col collapsed="false" customWidth="true" hidden="false" outlineLevel="0" max="2" min="2" style="0" width="1.61"/>
    <col collapsed="false" customWidth="true" hidden="false" outlineLevel="0" max="3" min="3" style="0" width="4.11"/>
    <col collapsed="false" customWidth="true" hidden="false" outlineLevel="0" max="4" min="4" style="0" width="4.28"/>
    <col collapsed="false" customWidth="true" hidden="false" outlineLevel="0" max="5" min="5" style="0" width="17.11"/>
    <col collapsed="false" customWidth="true" hidden="false" outlineLevel="0" max="6" min="6" style="0" width="50.77"/>
    <col collapsed="false" customWidth="true" hidden="false" outlineLevel="0" max="7" min="7" style="0" width="6.94"/>
    <col collapsed="false" customWidth="true" hidden="false" outlineLevel="0" max="8" min="8" style="0" width="11.49"/>
    <col collapsed="false" customWidth="true" hidden="false" outlineLevel="0" max="9" min="9" style="1" width="20.11"/>
    <col collapsed="false" customWidth="true" hidden="false" outlineLevel="0" max="11" min="10" style="0" width="20.11"/>
    <col collapsed="false" customWidth="true" hidden="true" outlineLevel="0" max="13" min="13" style="0" width="10.78"/>
    <col collapsed="false" customWidth="false" hidden="true" outlineLevel="0" max="14" min="14" style="0" width="9.28"/>
    <col collapsed="false" customWidth="true" hidden="true" outlineLevel="0" max="20" min="15" style="0" width="14.11"/>
    <col collapsed="false" customWidth="true" hidden="true" outlineLevel="0" max="21" min="21" style="0" width="16.28"/>
    <col collapsed="false" customWidth="true" hidden="false" outlineLevel="0" max="22" min="22" style="0" width="12.28"/>
    <col collapsed="false" customWidth="true" hidden="false" outlineLevel="0" max="23" min="23" style="0" width="16.28"/>
    <col collapsed="false" customWidth="true" hidden="false" outlineLevel="0" max="24" min="24" style="0" width="12.28"/>
    <col collapsed="false" customWidth="true" hidden="false" outlineLevel="0" max="25" min="25" style="0" width="14.94"/>
    <col collapsed="false" customWidth="true" hidden="false" outlineLevel="0" max="26" min="26" style="0" width="10.94"/>
    <col collapsed="false" customWidth="true" hidden="false" outlineLevel="0" max="27" min="27" style="0" width="14.94"/>
    <col collapsed="false" customWidth="true" hidden="false" outlineLevel="0" max="28" min="28" style="0" width="16.28"/>
    <col collapsed="false" customWidth="true" hidden="false" outlineLevel="0" max="29" min="29" style="0" width="10.94"/>
    <col collapsed="false" customWidth="true" hidden="false" outlineLevel="0" max="30" min="30" style="0" width="14.94"/>
    <col collapsed="false" customWidth="true" hidden="false" outlineLevel="0" max="31" min="31" style="0" width="16.28"/>
    <col collapsed="false" customWidth="false" hidden="true" outlineLevel="0" max="65" min="44" style="0" width="9.28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209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6"/>
      <c r="J3" s="5"/>
      <c r="K3" s="5"/>
      <c r="L3" s="7"/>
      <c r="AT3" s="3" t="s">
        <v>1</v>
      </c>
    </row>
    <row r="4" customFormat="false" ht="24.95" hidden="false" customHeight="true" outlineLevel="0" collapsed="false">
      <c r="B4" s="7"/>
      <c r="D4" s="8" t="s">
        <v>2</v>
      </c>
      <c r="L4" s="7"/>
      <c r="M4" s="9" t="s">
        <v>3</v>
      </c>
      <c r="AT4" s="3" t="s">
        <v>4</v>
      </c>
    </row>
    <row r="5" customFormat="false" ht="6.95" hidden="false" customHeight="true" outlineLevel="0" collapsed="false">
      <c r="B5" s="7"/>
      <c r="L5" s="7"/>
    </row>
    <row r="6" customFormat="false" ht="12" hidden="false" customHeight="true" outlineLevel="0" collapsed="false">
      <c r="B6" s="7"/>
      <c r="D6" s="10" t="s">
        <v>5</v>
      </c>
      <c r="L6" s="7"/>
    </row>
    <row r="7" customFormat="false" ht="16.5" hidden="false" customHeight="true" outlineLevel="0" collapsed="false">
      <c r="B7" s="7"/>
      <c r="E7" s="11" t="e">
        <f aca="false">#REF!</f>
        <v>#REF!</v>
      </c>
      <c r="F7" s="11"/>
      <c r="G7" s="11"/>
      <c r="H7" s="11"/>
      <c r="L7" s="7"/>
    </row>
    <row r="8" s="16" customFormat="true" ht="12" hidden="false" customHeight="true" outlineLevel="0" collapsed="false">
      <c r="A8" s="12"/>
      <c r="B8" s="13"/>
      <c r="C8" s="12"/>
      <c r="D8" s="10" t="s">
        <v>6</v>
      </c>
      <c r="E8" s="12"/>
      <c r="F8" s="12"/>
      <c r="G8" s="12"/>
      <c r="H8" s="12"/>
      <c r="I8" s="14"/>
      <c r="J8" s="12"/>
      <c r="K8" s="12"/>
      <c r="L8" s="15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="16" customFormat="true" ht="16.5" hidden="false" customHeight="true" outlineLevel="0" collapsed="false">
      <c r="A9" s="12"/>
      <c r="B9" s="13"/>
      <c r="C9" s="12"/>
      <c r="D9" s="12"/>
      <c r="E9" s="17" t="s">
        <v>210</v>
      </c>
      <c r="F9" s="17"/>
      <c r="G9" s="17"/>
      <c r="H9" s="17"/>
      <c r="I9" s="14"/>
      <c r="J9" s="12"/>
      <c r="K9" s="12"/>
      <c r="L9" s="15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="16" customFormat="true" ht="11.25" hidden="false" customHeight="false" outlineLevel="0" collapsed="false">
      <c r="A10" s="12"/>
      <c r="B10" s="13"/>
      <c r="C10" s="12"/>
      <c r="D10" s="12"/>
      <c r="E10" s="12"/>
      <c r="F10" s="12"/>
      <c r="G10" s="12"/>
      <c r="H10" s="12"/>
      <c r="I10" s="14"/>
      <c r="J10" s="12"/>
      <c r="K10" s="12"/>
      <c r="L10" s="15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="16" customFormat="true" ht="12" hidden="false" customHeight="true" outlineLevel="0" collapsed="false">
      <c r="A11" s="12"/>
      <c r="B11" s="13"/>
      <c r="C11" s="12"/>
      <c r="D11" s="10" t="s">
        <v>10</v>
      </c>
      <c r="E11" s="12"/>
      <c r="F11" s="18" t="s">
        <v>211</v>
      </c>
      <c r="G11" s="12"/>
      <c r="H11" s="12"/>
      <c r="I11" s="19" t="s">
        <v>11</v>
      </c>
      <c r="J11" s="18"/>
      <c r="K11" s="12"/>
      <c r="L11" s="15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="16" customFormat="true" ht="12" hidden="false" customHeight="true" outlineLevel="0" collapsed="false">
      <c r="A12" s="12"/>
      <c r="B12" s="13"/>
      <c r="C12" s="12"/>
      <c r="D12" s="10" t="s">
        <v>12</v>
      </c>
      <c r="E12" s="12"/>
      <c r="F12" s="18" t="s">
        <v>13</v>
      </c>
      <c r="G12" s="12"/>
      <c r="H12" s="12"/>
      <c r="I12" s="19" t="s">
        <v>14</v>
      </c>
      <c r="J12" s="20" t="e">
        <f aca="false">#REF!</f>
        <v>#REF!</v>
      </c>
      <c r="K12" s="12"/>
      <c r="L12" s="1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="16" customFormat="true" ht="10.9" hidden="false" customHeight="true" outlineLevel="0" collapsed="false">
      <c r="A13" s="12"/>
      <c r="B13" s="13"/>
      <c r="C13" s="12"/>
      <c r="D13" s="12"/>
      <c r="E13" s="12"/>
      <c r="F13" s="12"/>
      <c r="G13" s="12"/>
      <c r="H13" s="12"/>
      <c r="I13" s="14"/>
      <c r="J13" s="12"/>
      <c r="K13" s="12"/>
      <c r="L13" s="1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="16" customFormat="true" ht="12" hidden="false" customHeight="true" outlineLevel="0" collapsed="false">
      <c r="A14" s="12"/>
      <c r="B14" s="13"/>
      <c r="C14" s="12"/>
      <c r="D14" s="10" t="s">
        <v>15</v>
      </c>
      <c r="E14" s="12"/>
      <c r="F14" s="12"/>
      <c r="G14" s="12"/>
      <c r="H14" s="12"/>
      <c r="I14" s="19" t="s">
        <v>16</v>
      </c>
      <c r="J14" s="18"/>
      <c r="K14" s="12"/>
      <c r="L14" s="15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="16" customFormat="true" ht="18" hidden="false" customHeight="true" outlineLevel="0" collapsed="false">
      <c r="A15" s="12"/>
      <c r="B15" s="13"/>
      <c r="C15" s="12"/>
      <c r="D15" s="12"/>
      <c r="E15" s="18" t="s">
        <v>17</v>
      </c>
      <c r="F15" s="12"/>
      <c r="G15" s="12"/>
      <c r="H15" s="12"/>
      <c r="I15" s="19" t="s">
        <v>18</v>
      </c>
      <c r="J15" s="18"/>
      <c r="K15" s="12"/>
      <c r="L15" s="15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="16" customFormat="true" ht="6.95" hidden="false" customHeight="true" outlineLevel="0" collapsed="false">
      <c r="A16" s="12"/>
      <c r="B16" s="13"/>
      <c r="C16" s="12"/>
      <c r="D16" s="12"/>
      <c r="E16" s="12"/>
      <c r="F16" s="12"/>
      <c r="G16" s="12"/>
      <c r="H16" s="12"/>
      <c r="I16" s="14"/>
      <c r="J16" s="12"/>
      <c r="K16" s="12"/>
      <c r="L16" s="15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="16" customFormat="true" ht="12" hidden="false" customHeight="true" outlineLevel="0" collapsed="false">
      <c r="A17" s="12"/>
      <c r="B17" s="13"/>
      <c r="C17" s="12"/>
      <c r="D17" s="10" t="s">
        <v>19</v>
      </c>
      <c r="E17" s="12"/>
      <c r="F17" s="12"/>
      <c r="G17" s="12"/>
      <c r="H17" s="12"/>
      <c r="I17" s="19" t="s">
        <v>16</v>
      </c>
      <c r="J17" s="21" t="e">
        <f aca="false">#REF!</f>
        <v>#REF!</v>
      </c>
      <c r="K17" s="12"/>
      <c r="L17" s="15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="16" customFormat="true" ht="18" hidden="false" customHeight="true" outlineLevel="0" collapsed="false">
      <c r="A18" s="12"/>
      <c r="B18" s="13"/>
      <c r="C18" s="12"/>
      <c r="D18" s="12"/>
      <c r="E18" s="22" t="e">
        <f aca="false">#REF!</f>
        <v>#REF!</v>
      </c>
      <c r="F18" s="22"/>
      <c r="G18" s="22"/>
      <c r="H18" s="22"/>
      <c r="I18" s="19" t="s">
        <v>18</v>
      </c>
      <c r="J18" s="21" t="e">
        <f aca="false">#REF!</f>
        <v>#REF!</v>
      </c>
      <c r="K18" s="12"/>
      <c r="L18" s="15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="16" customFormat="true" ht="6.95" hidden="false" customHeight="true" outlineLevel="0" collapsed="false">
      <c r="A19" s="12"/>
      <c r="B19" s="13"/>
      <c r="C19" s="12"/>
      <c r="D19" s="12"/>
      <c r="E19" s="12"/>
      <c r="F19" s="12"/>
      <c r="G19" s="12"/>
      <c r="H19" s="12"/>
      <c r="I19" s="14"/>
      <c r="J19" s="12"/>
      <c r="K19" s="12"/>
      <c r="L19" s="15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="16" customFormat="true" ht="12" hidden="false" customHeight="true" outlineLevel="0" collapsed="false">
      <c r="A20" s="12"/>
      <c r="B20" s="13"/>
      <c r="C20" s="12"/>
      <c r="D20" s="10" t="s">
        <v>20</v>
      </c>
      <c r="E20" s="12"/>
      <c r="F20" s="12"/>
      <c r="G20" s="12"/>
      <c r="H20" s="12"/>
      <c r="I20" s="19" t="s">
        <v>16</v>
      </c>
      <c r="J20" s="18"/>
      <c r="K20" s="12"/>
      <c r="L20" s="15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="16" customFormat="true" ht="18" hidden="false" customHeight="true" outlineLevel="0" collapsed="false">
      <c r="A21" s="12"/>
      <c r="B21" s="13"/>
      <c r="C21" s="12"/>
      <c r="D21" s="12"/>
      <c r="E21" s="18" t="s">
        <v>21</v>
      </c>
      <c r="F21" s="12"/>
      <c r="G21" s="12"/>
      <c r="H21" s="12"/>
      <c r="I21" s="19" t="s">
        <v>18</v>
      </c>
      <c r="J21" s="18"/>
      <c r="K21" s="12"/>
      <c r="L21" s="15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="16" customFormat="true" ht="6.95" hidden="false" customHeight="true" outlineLevel="0" collapsed="false">
      <c r="A22" s="12"/>
      <c r="B22" s="13"/>
      <c r="C22" s="12"/>
      <c r="D22" s="12"/>
      <c r="E22" s="12"/>
      <c r="F22" s="12"/>
      <c r="G22" s="12"/>
      <c r="H22" s="12"/>
      <c r="I22" s="14"/>
      <c r="J22" s="12"/>
      <c r="K22" s="12"/>
      <c r="L22" s="15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="16" customFormat="true" ht="12" hidden="false" customHeight="true" outlineLevel="0" collapsed="false">
      <c r="A23" s="12"/>
      <c r="B23" s="13"/>
      <c r="C23" s="12"/>
      <c r="D23" s="10" t="s">
        <v>22</v>
      </c>
      <c r="E23" s="12"/>
      <c r="F23" s="12"/>
      <c r="G23" s="12"/>
      <c r="H23" s="12"/>
      <c r="I23" s="19" t="s">
        <v>16</v>
      </c>
      <c r="J23" s="18" t="e">
        <f aca="false">IF(#REF!="","",#REF!)</f>
        <v>#REF!</v>
      </c>
      <c r="K23" s="12"/>
      <c r="L23" s="15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="16" customFormat="true" ht="18" hidden="false" customHeight="true" outlineLevel="0" collapsed="false">
      <c r="A24" s="12"/>
      <c r="B24" s="13"/>
      <c r="C24" s="12"/>
      <c r="D24" s="12"/>
      <c r="E24" s="18" t="e">
        <f aca="false">IF(#REF!="","",#REF!)</f>
        <v>#REF!</v>
      </c>
      <c r="F24" s="12"/>
      <c r="G24" s="12"/>
      <c r="H24" s="12"/>
      <c r="I24" s="19" t="s">
        <v>18</v>
      </c>
      <c r="J24" s="18" t="e">
        <f aca="false">IF(#REF!="","",#REF!)</f>
        <v>#REF!</v>
      </c>
      <c r="K24" s="12"/>
      <c r="L24" s="15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="16" customFormat="true" ht="6.95" hidden="false" customHeight="true" outlineLevel="0" collapsed="false">
      <c r="A25" s="12"/>
      <c r="B25" s="13"/>
      <c r="C25" s="12"/>
      <c r="D25" s="12"/>
      <c r="E25" s="12"/>
      <c r="F25" s="12"/>
      <c r="G25" s="12"/>
      <c r="H25" s="12"/>
      <c r="I25" s="14"/>
      <c r="J25" s="12"/>
      <c r="K25" s="12"/>
      <c r="L25" s="15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="16" customFormat="true" ht="12" hidden="false" customHeight="true" outlineLevel="0" collapsed="false">
      <c r="A26" s="12"/>
      <c r="B26" s="13"/>
      <c r="C26" s="12"/>
      <c r="D26" s="10" t="s">
        <v>23</v>
      </c>
      <c r="E26" s="12"/>
      <c r="F26" s="12"/>
      <c r="G26" s="12"/>
      <c r="H26" s="12"/>
      <c r="I26" s="14"/>
      <c r="J26" s="12"/>
      <c r="K26" s="12"/>
      <c r="L26" s="15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="28" customFormat="true" ht="47.25" hidden="false" customHeight="true" outlineLevel="0" collapsed="false">
      <c r="A27" s="23"/>
      <c r="B27" s="24"/>
      <c r="C27" s="23"/>
      <c r="D27" s="23"/>
      <c r="E27" s="25" t="s">
        <v>24</v>
      </c>
      <c r="F27" s="25"/>
      <c r="G27" s="25"/>
      <c r="H27" s="25"/>
      <c r="I27" s="26"/>
      <c r="J27" s="23"/>
      <c r="K27" s="23"/>
      <c r="L27" s="27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="16" customFormat="true" ht="6.95" hidden="false" customHeight="true" outlineLevel="0" collapsed="false">
      <c r="A28" s="12"/>
      <c r="B28" s="13"/>
      <c r="C28" s="12"/>
      <c r="D28" s="12"/>
      <c r="E28" s="12"/>
      <c r="F28" s="12"/>
      <c r="G28" s="12"/>
      <c r="H28" s="12"/>
      <c r="I28" s="14"/>
      <c r="J28" s="12"/>
      <c r="K28" s="12"/>
      <c r="L28" s="15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="16" customFormat="true" ht="6.95" hidden="false" customHeight="true" outlineLevel="0" collapsed="false">
      <c r="A29" s="12"/>
      <c r="B29" s="13"/>
      <c r="C29" s="12"/>
      <c r="D29" s="29"/>
      <c r="E29" s="29"/>
      <c r="F29" s="29"/>
      <c r="G29" s="29"/>
      <c r="H29" s="29"/>
      <c r="I29" s="30"/>
      <c r="J29" s="29"/>
      <c r="K29" s="29"/>
      <c r="L29" s="15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="16" customFormat="true" ht="25.35" hidden="false" customHeight="true" outlineLevel="0" collapsed="false">
      <c r="A30" s="12"/>
      <c r="B30" s="13"/>
      <c r="C30" s="12"/>
      <c r="D30" s="31" t="s">
        <v>25</v>
      </c>
      <c r="E30" s="12"/>
      <c r="F30" s="12"/>
      <c r="G30" s="12"/>
      <c r="H30" s="12"/>
      <c r="I30" s="14"/>
      <c r="J30" s="32" t="n">
        <f aca="false">ROUND(J118,0)</f>
        <v>0</v>
      </c>
      <c r="K30" s="12"/>
      <c r="L30" s="15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="16" customFormat="true" ht="6.95" hidden="false" customHeight="true" outlineLevel="0" collapsed="false">
      <c r="A31" s="12"/>
      <c r="B31" s="13"/>
      <c r="C31" s="12"/>
      <c r="D31" s="29"/>
      <c r="E31" s="29"/>
      <c r="F31" s="29"/>
      <c r="G31" s="29"/>
      <c r="H31" s="29"/>
      <c r="I31" s="30"/>
      <c r="J31" s="29"/>
      <c r="K31" s="29"/>
      <c r="L31" s="15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="16" customFormat="true" ht="14.45" hidden="false" customHeight="true" outlineLevel="0" collapsed="false">
      <c r="A32" s="12"/>
      <c r="B32" s="13"/>
      <c r="C32" s="12"/>
      <c r="D32" s="12"/>
      <c r="E32" s="12"/>
      <c r="F32" s="33" t="s">
        <v>26</v>
      </c>
      <c r="G32" s="12"/>
      <c r="H32" s="12"/>
      <c r="I32" s="34" t="s">
        <v>27</v>
      </c>
      <c r="J32" s="33" t="s">
        <v>28</v>
      </c>
      <c r="K32" s="12"/>
      <c r="L32" s="15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="16" customFormat="true" ht="14.45" hidden="false" customHeight="true" outlineLevel="0" collapsed="false">
      <c r="A33" s="12"/>
      <c r="B33" s="13"/>
      <c r="C33" s="12"/>
      <c r="D33" s="35" t="s">
        <v>29</v>
      </c>
      <c r="E33" s="10" t="s">
        <v>30</v>
      </c>
      <c r="F33" s="36" t="n">
        <f aca="false">ROUND((SUM(BE118:BE238)),0)</f>
        <v>0</v>
      </c>
      <c r="G33" s="12"/>
      <c r="H33" s="12"/>
      <c r="I33" s="37" t="n">
        <v>0.21</v>
      </c>
      <c r="J33" s="36" t="n">
        <f aca="false">ROUND(((SUM(BE118:BE238))*I33),0)</f>
        <v>0</v>
      </c>
      <c r="K33" s="12"/>
      <c r="L33" s="15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="16" customFormat="true" ht="14.45" hidden="false" customHeight="true" outlineLevel="0" collapsed="false">
      <c r="A34" s="12"/>
      <c r="B34" s="13"/>
      <c r="C34" s="12"/>
      <c r="D34" s="12"/>
      <c r="E34" s="10" t="s">
        <v>31</v>
      </c>
      <c r="F34" s="36" t="n">
        <f aca="false">ROUND((SUM(BF118:BF238)),0)</f>
        <v>0</v>
      </c>
      <c r="G34" s="12"/>
      <c r="H34" s="12"/>
      <c r="I34" s="37" t="n">
        <v>0.15</v>
      </c>
      <c r="J34" s="36" t="n">
        <f aca="false">ROUND(((SUM(BF118:BF238))*I34),0)</f>
        <v>0</v>
      </c>
      <c r="K34" s="12"/>
      <c r="L34" s="15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="16" customFormat="true" ht="14.45" hidden="true" customHeight="true" outlineLevel="0" collapsed="false">
      <c r="A35" s="12"/>
      <c r="B35" s="13"/>
      <c r="C35" s="12"/>
      <c r="D35" s="12"/>
      <c r="E35" s="10" t="s">
        <v>32</v>
      </c>
      <c r="F35" s="36" t="n">
        <f aca="false">ROUND((SUM(BG118:BG238)),0)</f>
        <v>0</v>
      </c>
      <c r="G35" s="12"/>
      <c r="H35" s="12"/>
      <c r="I35" s="37" t="n">
        <v>0.21</v>
      </c>
      <c r="J35" s="36" t="n">
        <f aca="false">0</f>
        <v>0</v>
      </c>
      <c r="K35" s="12"/>
      <c r="L35" s="15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="16" customFormat="true" ht="14.45" hidden="true" customHeight="true" outlineLevel="0" collapsed="false">
      <c r="A36" s="12"/>
      <c r="B36" s="13"/>
      <c r="C36" s="12"/>
      <c r="D36" s="12"/>
      <c r="E36" s="10" t="s">
        <v>33</v>
      </c>
      <c r="F36" s="36" t="n">
        <f aca="false">ROUND((SUM(BH118:BH238)),0)</f>
        <v>0</v>
      </c>
      <c r="G36" s="12"/>
      <c r="H36" s="12"/>
      <c r="I36" s="37" t="n">
        <v>0.15</v>
      </c>
      <c r="J36" s="36" t="n">
        <f aca="false">0</f>
        <v>0</v>
      </c>
      <c r="K36" s="12"/>
      <c r="L36" s="15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="16" customFormat="true" ht="14.45" hidden="true" customHeight="true" outlineLevel="0" collapsed="false">
      <c r="A37" s="12"/>
      <c r="B37" s="13"/>
      <c r="C37" s="12"/>
      <c r="D37" s="12"/>
      <c r="E37" s="10" t="s">
        <v>34</v>
      </c>
      <c r="F37" s="36" t="n">
        <f aca="false">ROUND((SUM(BI118:BI238)),0)</f>
        <v>0</v>
      </c>
      <c r="G37" s="12"/>
      <c r="H37" s="12"/>
      <c r="I37" s="37" t="n">
        <v>0</v>
      </c>
      <c r="J37" s="36" t="n">
        <f aca="false">0</f>
        <v>0</v>
      </c>
      <c r="K37" s="12"/>
      <c r="L37" s="15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="16" customFormat="true" ht="6.95" hidden="false" customHeight="true" outlineLevel="0" collapsed="false">
      <c r="A38" s="12"/>
      <c r="B38" s="13"/>
      <c r="C38" s="12"/>
      <c r="D38" s="12"/>
      <c r="E38" s="12"/>
      <c r="F38" s="12"/>
      <c r="G38" s="12"/>
      <c r="H38" s="12"/>
      <c r="I38" s="14"/>
      <c r="J38" s="12"/>
      <c r="K38" s="12"/>
      <c r="L38" s="15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="16" customFormat="true" ht="25.35" hidden="false" customHeight="true" outlineLevel="0" collapsed="false">
      <c r="A39" s="12"/>
      <c r="B39" s="13"/>
      <c r="C39" s="38"/>
      <c r="D39" s="39" t="s">
        <v>35</v>
      </c>
      <c r="E39" s="40"/>
      <c r="F39" s="40"/>
      <c r="G39" s="41" t="s">
        <v>36</v>
      </c>
      <c r="H39" s="42" t="s">
        <v>37</v>
      </c>
      <c r="I39" s="43"/>
      <c r="J39" s="44" t="n">
        <f aca="false">SUM(J30:J37)</f>
        <v>0</v>
      </c>
      <c r="K39" s="45"/>
      <c r="L39" s="15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="16" customFormat="true" ht="14.45" hidden="false" customHeight="true" outlineLevel="0" collapsed="false">
      <c r="A40" s="12"/>
      <c r="B40" s="13"/>
      <c r="C40" s="12"/>
      <c r="D40" s="12"/>
      <c r="E40" s="12"/>
      <c r="F40" s="12"/>
      <c r="G40" s="12"/>
      <c r="H40" s="12"/>
      <c r="I40" s="14"/>
      <c r="J40" s="12"/>
      <c r="K40" s="12"/>
      <c r="L40" s="15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customFormat="false" ht="14.45" hidden="false" customHeight="true" outlineLevel="0" collapsed="false">
      <c r="B41" s="7"/>
      <c r="L41" s="7"/>
    </row>
    <row r="42" customFormat="false" ht="14.45" hidden="false" customHeight="true" outlineLevel="0" collapsed="false">
      <c r="B42" s="7"/>
      <c r="L42" s="7"/>
    </row>
    <row r="43" customFormat="false" ht="14.45" hidden="false" customHeight="true" outlineLevel="0" collapsed="false">
      <c r="B43" s="7"/>
      <c r="L43" s="7"/>
    </row>
    <row r="44" customFormat="false" ht="14.45" hidden="false" customHeight="true" outlineLevel="0" collapsed="false">
      <c r="B44" s="7"/>
      <c r="L44" s="7"/>
    </row>
    <row r="45" customFormat="false" ht="14.45" hidden="false" customHeight="true" outlineLevel="0" collapsed="false">
      <c r="B45" s="7"/>
      <c r="L45" s="7"/>
    </row>
    <row r="46" customFormat="false" ht="14.45" hidden="false" customHeight="true" outlineLevel="0" collapsed="false">
      <c r="B46" s="7"/>
      <c r="L46" s="7"/>
    </row>
    <row r="47" customFormat="false" ht="14.45" hidden="false" customHeight="true" outlineLevel="0" collapsed="false">
      <c r="B47" s="7"/>
      <c r="L47" s="7"/>
    </row>
    <row r="48" customFormat="false" ht="14.45" hidden="false" customHeight="true" outlineLevel="0" collapsed="false">
      <c r="B48" s="7"/>
      <c r="L48" s="7"/>
    </row>
    <row r="49" customFormat="false" ht="14.45" hidden="false" customHeight="true" outlineLevel="0" collapsed="false">
      <c r="B49" s="7"/>
      <c r="L49" s="7"/>
    </row>
    <row r="50" s="16" customFormat="true" ht="14.45" hidden="false" customHeight="true" outlineLevel="0" collapsed="false">
      <c r="B50" s="15"/>
      <c r="D50" s="46" t="s">
        <v>38</v>
      </c>
      <c r="E50" s="47"/>
      <c r="F50" s="47"/>
      <c r="G50" s="46" t="s">
        <v>39</v>
      </c>
      <c r="H50" s="47"/>
      <c r="I50" s="48"/>
      <c r="J50" s="47"/>
      <c r="K50" s="47"/>
      <c r="L50" s="15"/>
    </row>
    <row r="51" customFormat="false" ht="11.25" hidden="false" customHeight="false" outlineLevel="0" collapsed="false">
      <c r="B51" s="7"/>
      <c r="L51" s="7"/>
    </row>
    <row r="52" customFormat="false" ht="11.25" hidden="false" customHeight="false" outlineLevel="0" collapsed="false">
      <c r="B52" s="7"/>
      <c r="L52" s="7"/>
    </row>
    <row r="53" customFormat="false" ht="11.25" hidden="false" customHeight="false" outlineLevel="0" collapsed="false">
      <c r="B53" s="7"/>
      <c r="L53" s="7"/>
    </row>
    <row r="54" customFormat="false" ht="11.25" hidden="false" customHeight="false" outlineLevel="0" collapsed="false">
      <c r="B54" s="7"/>
      <c r="L54" s="7"/>
    </row>
    <row r="55" customFormat="false" ht="11.25" hidden="false" customHeight="false" outlineLevel="0" collapsed="false">
      <c r="B55" s="7"/>
      <c r="L55" s="7"/>
    </row>
    <row r="56" customFormat="false" ht="11.25" hidden="false" customHeight="false" outlineLevel="0" collapsed="false">
      <c r="B56" s="7"/>
      <c r="L56" s="7"/>
    </row>
    <row r="57" customFormat="false" ht="11.25" hidden="false" customHeight="false" outlineLevel="0" collapsed="false">
      <c r="B57" s="7"/>
      <c r="L57" s="7"/>
    </row>
    <row r="58" customFormat="false" ht="11.25" hidden="false" customHeight="false" outlineLevel="0" collapsed="false">
      <c r="B58" s="7"/>
      <c r="L58" s="7"/>
    </row>
    <row r="59" customFormat="false" ht="11.25" hidden="false" customHeight="false" outlineLevel="0" collapsed="false">
      <c r="B59" s="7"/>
      <c r="L59" s="7"/>
    </row>
    <row r="60" customFormat="false" ht="11.25" hidden="false" customHeight="false" outlineLevel="0" collapsed="false">
      <c r="B60" s="7"/>
      <c r="L60" s="7"/>
    </row>
    <row r="61" s="16" customFormat="true" ht="12.75" hidden="false" customHeight="false" outlineLevel="0" collapsed="false">
      <c r="A61" s="12"/>
      <c r="B61" s="13"/>
      <c r="C61" s="12"/>
      <c r="D61" s="49" t="s">
        <v>40</v>
      </c>
      <c r="E61" s="50"/>
      <c r="F61" s="51" t="s">
        <v>41</v>
      </c>
      <c r="G61" s="49" t="s">
        <v>40</v>
      </c>
      <c r="H61" s="50"/>
      <c r="I61" s="52"/>
      <c r="J61" s="53" t="s">
        <v>41</v>
      </c>
      <c r="K61" s="50"/>
      <c r="L61" s="1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customFormat="false" ht="11.25" hidden="false" customHeight="false" outlineLevel="0" collapsed="false">
      <c r="B62" s="7"/>
      <c r="L62" s="7"/>
    </row>
    <row r="63" customFormat="false" ht="11.25" hidden="false" customHeight="false" outlineLevel="0" collapsed="false">
      <c r="B63" s="7"/>
      <c r="L63" s="7"/>
    </row>
    <row r="64" customFormat="false" ht="11.25" hidden="false" customHeight="false" outlineLevel="0" collapsed="false">
      <c r="B64" s="7"/>
      <c r="L64" s="7"/>
    </row>
    <row r="65" s="16" customFormat="true" ht="12.75" hidden="false" customHeight="false" outlineLevel="0" collapsed="false">
      <c r="A65" s="12"/>
      <c r="B65" s="13"/>
      <c r="C65" s="12"/>
      <c r="D65" s="46" t="s">
        <v>42</v>
      </c>
      <c r="E65" s="54"/>
      <c r="F65" s="54"/>
      <c r="G65" s="46" t="s">
        <v>43</v>
      </c>
      <c r="H65" s="54"/>
      <c r="I65" s="55"/>
      <c r="J65" s="54"/>
      <c r="K65" s="54"/>
      <c r="L65" s="1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customFormat="false" ht="11.25" hidden="false" customHeight="false" outlineLevel="0" collapsed="false">
      <c r="B66" s="7"/>
      <c r="L66" s="7"/>
    </row>
    <row r="67" customFormat="false" ht="11.25" hidden="false" customHeight="false" outlineLevel="0" collapsed="false">
      <c r="B67" s="7"/>
      <c r="L67" s="7"/>
    </row>
    <row r="68" customFormat="false" ht="11.25" hidden="false" customHeight="false" outlineLevel="0" collapsed="false">
      <c r="B68" s="7"/>
      <c r="L68" s="7"/>
    </row>
    <row r="69" customFormat="false" ht="11.25" hidden="false" customHeight="false" outlineLevel="0" collapsed="false">
      <c r="B69" s="7"/>
      <c r="L69" s="7"/>
    </row>
    <row r="70" customFormat="false" ht="11.25" hidden="false" customHeight="false" outlineLevel="0" collapsed="false">
      <c r="B70" s="7"/>
      <c r="L70" s="7"/>
    </row>
    <row r="71" customFormat="false" ht="11.25" hidden="false" customHeight="false" outlineLevel="0" collapsed="false">
      <c r="B71" s="7"/>
      <c r="L71" s="7"/>
    </row>
    <row r="72" customFormat="false" ht="11.25" hidden="false" customHeight="false" outlineLevel="0" collapsed="false">
      <c r="B72" s="7"/>
      <c r="L72" s="7"/>
    </row>
    <row r="73" customFormat="false" ht="11.25" hidden="false" customHeight="false" outlineLevel="0" collapsed="false">
      <c r="B73" s="7"/>
      <c r="L73" s="7"/>
    </row>
    <row r="74" customFormat="false" ht="11.25" hidden="false" customHeight="false" outlineLevel="0" collapsed="false">
      <c r="B74" s="7"/>
      <c r="L74" s="7"/>
    </row>
    <row r="75" customFormat="false" ht="11.25" hidden="false" customHeight="false" outlineLevel="0" collapsed="false">
      <c r="B75" s="7"/>
      <c r="L75" s="7"/>
    </row>
    <row r="76" s="16" customFormat="true" ht="12.75" hidden="false" customHeight="false" outlineLevel="0" collapsed="false">
      <c r="A76" s="12"/>
      <c r="B76" s="13"/>
      <c r="C76" s="12"/>
      <c r="D76" s="49" t="s">
        <v>40</v>
      </c>
      <c r="E76" s="50"/>
      <c r="F76" s="51" t="s">
        <v>41</v>
      </c>
      <c r="G76" s="49" t="s">
        <v>40</v>
      </c>
      <c r="H76" s="50"/>
      <c r="I76" s="52"/>
      <c r="J76" s="53" t="s">
        <v>41</v>
      </c>
      <c r="K76" s="50"/>
      <c r="L76" s="15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6" customFormat="true" ht="14.45" hidden="false" customHeight="true" outlineLevel="0" collapsed="false">
      <c r="A77" s="12"/>
      <c r="B77" s="56"/>
      <c r="C77" s="57"/>
      <c r="D77" s="57"/>
      <c r="E77" s="57"/>
      <c r="F77" s="57"/>
      <c r="G77" s="57"/>
      <c r="H77" s="57"/>
      <c r="I77" s="58"/>
      <c r="J77" s="57"/>
      <c r="K77" s="57"/>
      <c r="L77" s="15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81" s="16" customFormat="true" ht="6.95" hidden="false" customHeight="true" outlineLevel="0" collapsed="false">
      <c r="A81" s="12"/>
      <c r="B81" s="59"/>
      <c r="C81" s="60"/>
      <c r="D81" s="60"/>
      <c r="E81" s="60"/>
      <c r="F81" s="60"/>
      <c r="G81" s="60"/>
      <c r="H81" s="60"/>
      <c r="I81" s="61"/>
      <c r="J81" s="60"/>
      <c r="K81" s="60"/>
      <c r="L81" s="15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="16" customFormat="true" ht="24.95" hidden="false" customHeight="true" outlineLevel="0" collapsed="false">
      <c r="A82" s="12"/>
      <c r="B82" s="62"/>
      <c r="C82" s="63" t="s">
        <v>44</v>
      </c>
      <c r="D82" s="64"/>
      <c r="E82" s="64"/>
      <c r="F82" s="64"/>
      <c r="G82" s="64"/>
      <c r="H82" s="64"/>
      <c r="I82" s="14"/>
      <c r="J82" s="64"/>
      <c r="K82" s="64"/>
      <c r="L82" s="15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="16" customFormat="true" ht="6.95" hidden="false" customHeight="true" outlineLevel="0" collapsed="false">
      <c r="A83" s="12"/>
      <c r="B83" s="62"/>
      <c r="C83" s="64"/>
      <c r="D83" s="64"/>
      <c r="E83" s="64"/>
      <c r="F83" s="64"/>
      <c r="G83" s="64"/>
      <c r="H83" s="64"/>
      <c r="I83" s="14"/>
      <c r="J83" s="64"/>
      <c r="K83" s="64"/>
      <c r="L83" s="15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="16" customFormat="true" ht="12" hidden="false" customHeight="true" outlineLevel="0" collapsed="false">
      <c r="A84" s="12"/>
      <c r="B84" s="62"/>
      <c r="C84" s="65" t="s">
        <v>5</v>
      </c>
      <c r="D84" s="64"/>
      <c r="E84" s="64"/>
      <c r="F84" s="64"/>
      <c r="G84" s="64"/>
      <c r="H84" s="64"/>
      <c r="I84" s="14"/>
      <c r="J84" s="64"/>
      <c r="K84" s="64"/>
      <c r="L84" s="15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="16" customFormat="true" ht="16.5" hidden="false" customHeight="true" outlineLevel="0" collapsed="false">
      <c r="A85" s="12"/>
      <c r="B85" s="62"/>
      <c r="C85" s="64"/>
      <c r="D85" s="64"/>
      <c r="E85" s="66" t="e">
        <f aca="false">E7</f>
        <v>#REF!</v>
      </c>
      <c r="F85" s="66"/>
      <c r="G85" s="66"/>
      <c r="H85" s="66"/>
      <c r="I85" s="14"/>
      <c r="J85" s="64"/>
      <c r="K85" s="64"/>
      <c r="L85" s="15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="16" customFormat="true" ht="12" hidden="false" customHeight="true" outlineLevel="0" collapsed="false">
      <c r="A86" s="12"/>
      <c r="B86" s="62"/>
      <c r="C86" s="65" t="s">
        <v>6</v>
      </c>
      <c r="D86" s="64"/>
      <c r="E86" s="64"/>
      <c r="F86" s="64"/>
      <c r="G86" s="64"/>
      <c r="H86" s="64"/>
      <c r="I86" s="14"/>
      <c r="J86" s="64"/>
      <c r="K86" s="64"/>
      <c r="L86" s="15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="16" customFormat="true" ht="16.5" hidden="false" customHeight="true" outlineLevel="0" collapsed="false">
      <c r="A87" s="12"/>
      <c r="B87" s="62"/>
      <c r="C87" s="64"/>
      <c r="D87" s="64"/>
      <c r="E87" s="69" t="str">
        <f aca="false">E9</f>
        <v>IO 17 - DEŠŤOVÁ KANALIZACE</v>
      </c>
      <c r="F87" s="69"/>
      <c r="G87" s="69"/>
      <c r="H87" s="69"/>
      <c r="I87" s="14"/>
      <c r="J87" s="64"/>
      <c r="K87" s="64"/>
      <c r="L87" s="15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="16" customFormat="true" ht="6.95" hidden="false" customHeight="true" outlineLevel="0" collapsed="false">
      <c r="A88" s="12"/>
      <c r="B88" s="62"/>
      <c r="C88" s="64"/>
      <c r="D88" s="64"/>
      <c r="E88" s="64"/>
      <c r="F88" s="64"/>
      <c r="G88" s="64"/>
      <c r="H88" s="64"/>
      <c r="I88" s="14"/>
      <c r="J88" s="64"/>
      <c r="K88" s="64"/>
      <c r="L88" s="15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="16" customFormat="true" ht="12" hidden="false" customHeight="true" outlineLevel="0" collapsed="false">
      <c r="A89" s="12"/>
      <c r="B89" s="62"/>
      <c r="C89" s="65" t="s">
        <v>12</v>
      </c>
      <c r="D89" s="64"/>
      <c r="E89" s="64"/>
      <c r="F89" s="70" t="str">
        <f aca="false">F12</f>
        <v>LUHAČOVICE</v>
      </c>
      <c r="G89" s="64"/>
      <c r="H89" s="64"/>
      <c r="I89" s="19" t="s">
        <v>14</v>
      </c>
      <c r="J89" s="71" t="e">
        <f aca="false">IF(J12="","",J12)</f>
        <v>#REF!</v>
      </c>
      <c r="K89" s="64"/>
      <c r="L89" s="15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="16" customFormat="true" ht="6.95" hidden="false" customHeight="true" outlineLevel="0" collapsed="false">
      <c r="A90" s="12"/>
      <c r="B90" s="62"/>
      <c r="C90" s="64"/>
      <c r="D90" s="64"/>
      <c r="E90" s="64"/>
      <c r="F90" s="64"/>
      <c r="G90" s="64"/>
      <c r="H90" s="64"/>
      <c r="I90" s="14"/>
      <c r="J90" s="64"/>
      <c r="K90" s="64"/>
      <c r="L90" s="15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="16" customFormat="true" ht="40.15" hidden="false" customHeight="true" outlineLevel="0" collapsed="false">
      <c r="A91" s="12"/>
      <c r="B91" s="62"/>
      <c r="C91" s="65" t="s">
        <v>15</v>
      </c>
      <c r="D91" s="64"/>
      <c r="E91" s="64"/>
      <c r="F91" s="70" t="str">
        <f aca="false">E15</f>
        <v>LÁZNĚ LUHAČOVICE a.s.</v>
      </c>
      <c r="G91" s="64"/>
      <c r="H91" s="64"/>
      <c r="I91" s="19" t="s">
        <v>20</v>
      </c>
      <c r="J91" s="72" t="str">
        <f aca="false">E21</f>
        <v>ing. Petr Všetečka, autorizovaný architekt, Brno</v>
      </c>
      <c r="K91" s="64"/>
      <c r="L91" s="15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="16" customFormat="true" ht="15.2" hidden="false" customHeight="true" outlineLevel="0" collapsed="false">
      <c r="A92" s="12"/>
      <c r="B92" s="62"/>
      <c r="C92" s="65" t="s">
        <v>19</v>
      </c>
      <c r="D92" s="64"/>
      <c r="E92" s="64"/>
      <c r="F92" s="70" t="e">
        <f aca="false">IF(E18="","",E18)</f>
        <v>#REF!</v>
      </c>
      <c r="G92" s="64"/>
      <c r="H92" s="64"/>
      <c r="I92" s="19" t="s">
        <v>22</v>
      </c>
      <c r="J92" s="72" t="e">
        <f aca="false">E24</f>
        <v>#REF!</v>
      </c>
      <c r="K92" s="64"/>
      <c r="L92" s="15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="16" customFormat="true" ht="10.35" hidden="false" customHeight="true" outlineLevel="0" collapsed="false">
      <c r="A93" s="12"/>
      <c r="B93" s="62"/>
      <c r="C93" s="64"/>
      <c r="D93" s="64"/>
      <c r="E93" s="64"/>
      <c r="F93" s="64"/>
      <c r="G93" s="64"/>
      <c r="H93" s="64"/>
      <c r="I93" s="14"/>
      <c r="J93" s="64"/>
      <c r="K93" s="64"/>
      <c r="L93" s="15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="16" customFormat="true" ht="29.25" hidden="false" customHeight="true" outlineLevel="0" collapsed="false">
      <c r="A94" s="12"/>
      <c r="B94" s="62"/>
      <c r="C94" s="73" t="s">
        <v>45</v>
      </c>
      <c r="D94" s="74"/>
      <c r="E94" s="74"/>
      <c r="F94" s="74"/>
      <c r="G94" s="74"/>
      <c r="H94" s="74"/>
      <c r="I94" s="75"/>
      <c r="J94" s="76" t="s">
        <v>46</v>
      </c>
      <c r="K94" s="74"/>
      <c r="L94" s="15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="16" customFormat="true" ht="10.35" hidden="false" customHeight="true" outlineLevel="0" collapsed="false">
      <c r="A95" s="12"/>
      <c r="B95" s="62"/>
      <c r="C95" s="64"/>
      <c r="D95" s="64"/>
      <c r="E95" s="64"/>
      <c r="F95" s="64"/>
      <c r="G95" s="64"/>
      <c r="H95" s="64"/>
      <c r="I95" s="14"/>
      <c r="J95" s="64"/>
      <c r="K95" s="64"/>
      <c r="L95" s="15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="16" customFormat="true" ht="22.9" hidden="false" customHeight="true" outlineLevel="0" collapsed="false">
      <c r="A96" s="12"/>
      <c r="B96" s="62"/>
      <c r="C96" s="77" t="s">
        <v>47</v>
      </c>
      <c r="D96" s="64"/>
      <c r="E96" s="64"/>
      <c r="F96" s="64"/>
      <c r="G96" s="64"/>
      <c r="H96" s="64"/>
      <c r="I96" s="14"/>
      <c r="J96" s="78" t="n">
        <f aca="false">J118</f>
        <v>0</v>
      </c>
      <c r="K96" s="64"/>
      <c r="L96" s="15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U96" s="3" t="s">
        <v>48</v>
      </c>
    </row>
    <row r="97" s="79" customFormat="true" ht="24.95" hidden="false" customHeight="true" outlineLevel="0" collapsed="false">
      <c r="B97" s="80"/>
      <c r="C97" s="81"/>
      <c r="D97" s="82" t="s">
        <v>212</v>
      </c>
      <c r="E97" s="83"/>
      <c r="F97" s="83"/>
      <c r="G97" s="83"/>
      <c r="H97" s="83"/>
      <c r="I97" s="84"/>
      <c r="J97" s="85" t="n">
        <f aca="false">J119</f>
        <v>0</v>
      </c>
      <c r="K97" s="81"/>
      <c r="L97" s="86"/>
    </row>
    <row r="98" s="79" customFormat="true" ht="24.95" hidden="false" customHeight="true" outlineLevel="0" collapsed="false">
      <c r="B98" s="80"/>
      <c r="C98" s="81"/>
      <c r="D98" s="82" t="s">
        <v>213</v>
      </c>
      <c r="E98" s="83"/>
      <c r="F98" s="83"/>
      <c r="G98" s="83"/>
      <c r="H98" s="83"/>
      <c r="I98" s="84"/>
      <c r="J98" s="85" t="n">
        <f aca="false">J204</f>
        <v>0</v>
      </c>
      <c r="K98" s="81"/>
      <c r="L98" s="86"/>
    </row>
    <row r="99" s="16" customFormat="true" ht="21.75" hidden="false" customHeight="true" outlineLevel="0" collapsed="false">
      <c r="A99" s="12"/>
      <c r="B99" s="62"/>
      <c r="C99" s="64"/>
      <c r="D99" s="64"/>
      <c r="E99" s="64"/>
      <c r="F99" s="64"/>
      <c r="G99" s="64"/>
      <c r="H99" s="64"/>
      <c r="I99" s="14"/>
      <c r="J99" s="64"/>
      <c r="K99" s="64"/>
      <c r="L99" s="15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6" customFormat="true" ht="6.95" hidden="false" customHeight="true" outlineLevel="0" collapsed="false">
      <c r="A100" s="12"/>
      <c r="B100" s="87"/>
      <c r="C100" s="88"/>
      <c r="D100" s="88"/>
      <c r="E100" s="88"/>
      <c r="F100" s="88"/>
      <c r="G100" s="88"/>
      <c r="H100" s="88"/>
      <c r="I100" s="58"/>
      <c r="J100" s="88"/>
      <c r="K100" s="88"/>
      <c r="L100" s="1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4" s="16" customFormat="true" ht="6.95" hidden="false" customHeight="true" outlineLevel="0" collapsed="false">
      <c r="A104" s="12"/>
      <c r="B104" s="89"/>
      <c r="C104" s="90"/>
      <c r="D104" s="90"/>
      <c r="E104" s="90"/>
      <c r="F104" s="90"/>
      <c r="G104" s="90"/>
      <c r="H104" s="90"/>
      <c r="I104" s="61"/>
      <c r="J104" s="90"/>
      <c r="K104" s="90"/>
      <c r="L104" s="15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6" customFormat="true" ht="24.95" hidden="false" customHeight="true" outlineLevel="0" collapsed="false">
      <c r="A105" s="12"/>
      <c r="B105" s="62"/>
      <c r="C105" s="63" t="s">
        <v>51</v>
      </c>
      <c r="D105" s="64"/>
      <c r="E105" s="64"/>
      <c r="F105" s="64"/>
      <c r="G105" s="64"/>
      <c r="H105" s="64"/>
      <c r="I105" s="14"/>
      <c r="J105" s="64"/>
      <c r="K105" s="64"/>
      <c r="L105" s="15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6" customFormat="true" ht="6.95" hidden="false" customHeight="true" outlineLevel="0" collapsed="false">
      <c r="A106" s="12"/>
      <c r="B106" s="62"/>
      <c r="C106" s="64"/>
      <c r="D106" s="64"/>
      <c r="E106" s="64"/>
      <c r="F106" s="64"/>
      <c r="G106" s="64"/>
      <c r="H106" s="64"/>
      <c r="I106" s="14"/>
      <c r="J106" s="64"/>
      <c r="K106" s="64"/>
      <c r="L106" s="15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6" customFormat="true" ht="12" hidden="false" customHeight="true" outlineLevel="0" collapsed="false">
      <c r="A107" s="12"/>
      <c r="B107" s="62"/>
      <c r="C107" s="65" t="s">
        <v>5</v>
      </c>
      <c r="D107" s="64"/>
      <c r="E107" s="64"/>
      <c r="F107" s="64"/>
      <c r="G107" s="64"/>
      <c r="H107" s="64"/>
      <c r="I107" s="14"/>
      <c r="J107" s="64"/>
      <c r="K107" s="64"/>
      <c r="L107" s="15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6" customFormat="true" ht="16.5" hidden="false" customHeight="true" outlineLevel="0" collapsed="false">
      <c r="A108" s="12"/>
      <c r="B108" s="62"/>
      <c r="C108" s="64"/>
      <c r="D108" s="64"/>
      <c r="E108" s="66" t="e">
        <f aca="false">E7</f>
        <v>#REF!</v>
      </c>
      <c r="F108" s="66"/>
      <c r="G108" s="66"/>
      <c r="H108" s="66"/>
      <c r="I108" s="14"/>
      <c r="J108" s="64"/>
      <c r="K108" s="64"/>
      <c r="L108" s="15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6" customFormat="true" ht="12" hidden="false" customHeight="true" outlineLevel="0" collapsed="false">
      <c r="A109" s="12"/>
      <c r="B109" s="62"/>
      <c r="C109" s="65" t="s">
        <v>6</v>
      </c>
      <c r="D109" s="64"/>
      <c r="E109" s="64"/>
      <c r="F109" s="64"/>
      <c r="G109" s="64"/>
      <c r="H109" s="64"/>
      <c r="I109" s="14"/>
      <c r="J109" s="64"/>
      <c r="K109" s="64"/>
      <c r="L109" s="15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6" customFormat="true" ht="16.5" hidden="false" customHeight="true" outlineLevel="0" collapsed="false">
      <c r="A110" s="12"/>
      <c r="B110" s="62"/>
      <c r="C110" s="64"/>
      <c r="D110" s="64"/>
      <c r="E110" s="69" t="str">
        <f aca="false">E9</f>
        <v>IO 17 - DEŠŤOVÁ KANALIZACE</v>
      </c>
      <c r="F110" s="69"/>
      <c r="G110" s="69"/>
      <c r="H110" s="69"/>
      <c r="I110" s="14"/>
      <c r="J110" s="64"/>
      <c r="K110" s="64"/>
      <c r="L110" s="15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6" customFormat="true" ht="6.95" hidden="false" customHeight="true" outlineLevel="0" collapsed="false">
      <c r="A111" s="12"/>
      <c r="B111" s="62"/>
      <c r="C111" s="64"/>
      <c r="D111" s="64"/>
      <c r="E111" s="64"/>
      <c r="F111" s="64"/>
      <c r="G111" s="64"/>
      <c r="H111" s="64"/>
      <c r="I111" s="14"/>
      <c r="J111" s="64"/>
      <c r="K111" s="64"/>
      <c r="L111" s="15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6" customFormat="true" ht="12" hidden="false" customHeight="true" outlineLevel="0" collapsed="false">
      <c r="A112" s="12"/>
      <c r="B112" s="62"/>
      <c r="C112" s="65" t="s">
        <v>12</v>
      </c>
      <c r="D112" s="64"/>
      <c r="E112" s="64"/>
      <c r="F112" s="70" t="str">
        <f aca="false">F12</f>
        <v>LUHAČOVICE</v>
      </c>
      <c r="G112" s="64"/>
      <c r="H112" s="64"/>
      <c r="I112" s="19" t="s">
        <v>14</v>
      </c>
      <c r="J112" s="71" t="e">
        <f aca="false">IF(J12="","",J12)</f>
        <v>#REF!</v>
      </c>
      <c r="K112" s="64"/>
      <c r="L112" s="15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6" customFormat="true" ht="6.95" hidden="false" customHeight="true" outlineLevel="0" collapsed="false">
      <c r="A113" s="12"/>
      <c r="B113" s="62"/>
      <c r="C113" s="64"/>
      <c r="D113" s="64"/>
      <c r="E113" s="64"/>
      <c r="F113" s="64"/>
      <c r="G113" s="64"/>
      <c r="H113" s="64"/>
      <c r="I113" s="14"/>
      <c r="J113" s="64"/>
      <c r="K113" s="64"/>
      <c r="L113" s="15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6" customFormat="true" ht="40.15" hidden="false" customHeight="true" outlineLevel="0" collapsed="false">
      <c r="A114" s="12"/>
      <c r="B114" s="62"/>
      <c r="C114" s="65" t="s">
        <v>15</v>
      </c>
      <c r="D114" s="64"/>
      <c r="E114" s="64"/>
      <c r="F114" s="70" t="str">
        <f aca="false">E15</f>
        <v>LÁZNĚ LUHAČOVICE a.s.</v>
      </c>
      <c r="G114" s="64"/>
      <c r="H114" s="64"/>
      <c r="I114" s="19" t="s">
        <v>20</v>
      </c>
      <c r="J114" s="72" t="str">
        <f aca="false">E21</f>
        <v>ing. Petr Všetečka, autorizovaný architekt, Brno</v>
      </c>
      <c r="K114" s="64"/>
      <c r="L114" s="15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6" customFormat="true" ht="15.2" hidden="false" customHeight="true" outlineLevel="0" collapsed="false">
      <c r="A115" s="12"/>
      <c r="B115" s="62"/>
      <c r="C115" s="65" t="s">
        <v>19</v>
      </c>
      <c r="D115" s="64"/>
      <c r="E115" s="64"/>
      <c r="F115" s="70" t="e">
        <f aca="false">IF(E18="","",E18)</f>
        <v>#REF!</v>
      </c>
      <c r="G115" s="64"/>
      <c r="H115" s="64"/>
      <c r="I115" s="19" t="s">
        <v>22</v>
      </c>
      <c r="J115" s="72" t="e">
        <f aca="false">E24</f>
        <v>#REF!</v>
      </c>
      <c r="K115" s="64"/>
      <c r="L115" s="15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16" customFormat="true" ht="10.35" hidden="false" customHeight="true" outlineLevel="0" collapsed="false">
      <c r="A116" s="12"/>
      <c r="B116" s="62"/>
      <c r="C116" s="64"/>
      <c r="D116" s="64"/>
      <c r="E116" s="64"/>
      <c r="F116" s="64"/>
      <c r="G116" s="64"/>
      <c r="H116" s="64"/>
      <c r="I116" s="14"/>
      <c r="J116" s="64"/>
      <c r="K116" s="64"/>
      <c r="L116" s="15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101" customFormat="true" ht="29.25" hidden="false" customHeight="true" outlineLevel="0" collapsed="false">
      <c r="A117" s="91"/>
      <c r="B117" s="92"/>
      <c r="C117" s="93" t="s">
        <v>52</v>
      </c>
      <c r="D117" s="94" t="s">
        <v>53</v>
      </c>
      <c r="E117" s="94" t="s">
        <v>54</v>
      </c>
      <c r="F117" s="94" t="s">
        <v>55</v>
      </c>
      <c r="G117" s="94" t="s">
        <v>56</v>
      </c>
      <c r="H117" s="94" t="s">
        <v>57</v>
      </c>
      <c r="I117" s="95" t="s">
        <v>58</v>
      </c>
      <c r="J117" s="94" t="s">
        <v>46</v>
      </c>
      <c r="K117" s="96" t="s">
        <v>59</v>
      </c>
      <c r="L117" s="97"/>
      <c r="M117" s="98"/>
      <c r="N117" s="99" t="s">
        <v>29</v>
      </c>
      <c r="O117" s="99" t="s">
        <v>60</v>
      </c>
      <c r="P117" s="99" t="s">
        <v>61</v>
      </c>
      <c r="Q117" s="99" t="s">
        <v>62</v>
      </c>
      <c r="R117" s="99" t="s">
        <v>63</v>
      </c>
      <c r="S117" s="99" t="s">
        <v>64</v>
      </c>
      <c r="T117" s="100" t="s">
        <v>65</v>
      </c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</row>
    <row r="118" s="16" customFormat="true" ht="22.9" hidden="false" customHeight="true" outlineLevel="0" collapsed="false">
      <c r="A118" s="12"/>
      <c r="B118" s="62"/>
      <c r="C118" s="77" t="s">
        <v>66</v>
      </c>
      <c r="D118" s="64"/>
      <c r="E118" s="64"/>
      <c r="F118" s="64"/>
      <c r="G118" s="64"/>
      <c r="H118" s="64"/>
      <c r="I118" s="14"/>
      <c r="J118" s="102" t="n">
        <f aca="false">BK118</f>
        <v>0</v>
      </c>
      <c r="K118" s="64"/>
      <c r="L118" s="13"/>
      <c r="M118" s="103"/>
      <c r="N118" s="104"/>
      <c r="O118" s="105"/>
      <c r="P118" s="106" t="n">
        <f aca="false">P119+P204</f>
        <v>0</v>
      </c>
      <c r="Q118" s="105"/>
      <c r="R118" s="106" t="n">
        <f aca="false">R119+R204</f>
        <v>0</v>
      </c>
      <c r="S118" s="105"/>
      <c r="T118" s="107" t="n">
        <f aca="false">T119+T204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3" t="s">
        <v>67</v>
      </c>
      <c r="AU118" s="3" t="s">
        <v>48</v>
      </c>
      <c r="BK118" s="108" t="n">
        <f aca="false">BK119+BK204</f>
        <v>0</v>
      </c>
    </row>
    <row r="119" s="109" customFormat="true" ht="25.9" hidden="false" customHeight="true" outlineLevel="0" collapsed="false">
      <c r="B119" s="110"/>
      <c r="C119" s="111"/>
      <c r="D119" s="112" t="s">
        <v>67</v>
      </c>
      <c r="E119" s="113" t="s">
        <v>214</v>
      </c>
      <c r="F119" s="113" t="s">
        <v>215</v>
      </c>
      <c r="G119" s="111"/>
      <c r="H119" s="111"/>
      <c r="I119" s="114"/>
      <c r="J119" s="115" t="n">
        <f aca="false">BK119</f>
        <v>0</v>
      </c>
      <c r="K119" s="111"/>
      <c r="L119" s="116"/>
      <c r="M119" s="117"/>
      <c r="N119" s="118"/>
      <c r="O119" s="118"/>
      <c r="P119" s="119" t="n">
        <f aca="false">SUM(P120:P203)</f>
        <v>0</v>
      </c>
      <c r="Q119" s="118"/>
      <c r="R119" s="119" t="n">
        <f aca="false">SUM(R120:R203)</f>
        <v>0</v>
      </c>
      <c r="S119" s="118"/>
      <c r="T119" s="120" t="n">
        <f aca="false">SUM(T120:T203)</f>
        <v>0</v>
      </c>
      <c r="AR119" s="121" t="s">
        <v>1</v>
      </c>
      <c r="AT119" s="122" t="s">
        <v>67</v>
      </c>
      <c r="AU119" s="122" t="s">
        <v>71</v>
      </c>
      <c r="AY119" s="121" t="s">
        <v>72</v>
      </c>
      <c r="BK119" s="123" t="n">
        <f aca="false">SUM(BK120:BK203)</f>
        <v>0</v>
      </c>
    </row>
    <row r="120" s="16" customFormat="true" ht="16.5" hidden="false" customHeight="true" outlineLevel="0" collapsed="false">
      <c r="A120" s="12"/>
      <c r="B120" s="62"/>
      <c r="C120" s="124" t="s">
        <v>70</v>
      </c>
      <c r="D120" s="124" t="s">
        <v>73</v>
      </c>
      <c r="E120" s="125" t="s">
        <v>216</v>
      </c>
      <c r="F120" s="126" t="s">
        <v>217</v>
      </c>
      <c r="G120" s="127" t="s">
        <v>127</v>
      </c>
      <c r="H120" s="128" t="n">
        <v>522</v>
      </c>
      <c r="I120" s="129"/>
      <c r="J120" s="130" t="n">
        <f aca="false">ROUND(I120*H120,2)</f>
        <v>0</v>
      </c>
      <c r="K120" s="126" t="s">
        <v>218</v>
      </c>
      <c r="L120" s="13"/>
      <c r="M120" s="131"/>
      <c r="N120" s="132" t="s">
        <v>30</v>
      </c>
      <c r="O120" s="133"/>
      <c r="P120" s="134" t="n">
        <f aca="false">O120*H120</f>
        <v>0</v>
      </c>
      <c r="Q120" s="134" t="n">
        <v>0</v>
      </c>
      <c r="R120" s="134" t="n">
        <f aca="false">Q120*H120</f>
        <v>0</v>
      </c>
      <c r="S120" s="134" t="n">
        <v>0</v>
      </c>
      <c r="T120" s="135" t="n">
        <f aca="false">S120*H120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36" t="s">
        <v>109</v>
      </c>
      <c r="AT120" s="136" t="s">
        <v>73</v>
      </c>
      <c r="AU120" s="136" t="s">
        <v>70</v>
      </c>
      <c r="AY120" s="3" t="s">
        <v>72</v>
      </c>
      <c r="BE120" s="137" t="n">
        <f aca="false">IF(N120="základní",J120,0)</f>
        <v>0</v>
      </c>
      <c r="BF120" s="137" t="n">
        <f aca="false">IF(N120="snížená",J120,0)</f>
        <v>0</v>
      </c>
      <c r="BG120" s="137" t="n">
        <f aca="false">IF(N120="zákl. přenesená",J120,0)</f>
        <v>0</v>
      </c>
      <c r="BH120" s="137" t="n">
        <f aca="false">IF(N120="sníž. přenesená",J120,0)</f>
        <v>0</v>
      </c>
      <c r="BI120" s="137" t="n">
        <f aca="false">IF(N120="nulová",J120,0)</f>
        <v>0</v>
      </c>
      <c r="BJ120" s="3" t="s">
        <v>70</v>
      </c>
      <c r="BK120" s="137" t="n">
        <f aca="false">ROUND(I120*H120,2)</f>
        <v>0</v>
      </c>
      <c r="BL120" s="3" t="s">
        <v>109</v>
      </c>
      <c r="BM120" s="136" t="s">
        <v>1</v>
      </c>
    </row>
    <row r="121" s="16" customFormat="true" ht="12.8" hidden="false" customHeight="false" outlineLevel="0" collapsed="false">
      <c r="A121" s="12"/>
      <c r="B121" s="62"/>
      <c r="C121" s="64"/>
      <c r="D121" s="138" t="s">
        <v>79</v>
      </c>
      <c r="E121" s="64"/>
      <c r="F121" s="139" t="s">
        <v>217</v>
      </c>
      <c r="G121" s="64"/>
      <c r="H121" s="64"/>
      <c r="I121" s="14"/>
      <c r="J121" s="64"/>
      <c r="K121" s="64"/>
      <c r="L121" s="13"/>
      <c r="M121" s="140"/>
      <c r="N121" s="141"/>
      <c r="O121" s="133"/>
      <c r="P121" s="133"/>
      <c r="Q121" s="133"/>
      <c r="R121" s="133"/>
      <c r="S121" s="133"/>
      <c r="T121" s="14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3" t="s">
        <v>79</v>
      </c>
      <c r="AU121" s="3" t="s">
        <v>70</v>
      </c>
    </row>
    <row r="122" s="16" customFormat="true" ht="16.5" hidden="false" customHeight="true" outlineLevel="0" collapsed="false">
      <c r="A122" s="12"/>
      <c r="B122" s="62"/>
      <c r="C122" s="124" t="s">
        <v>1</v>
      </c>
      <c r="D122" s="124" t="s">
        <v>73</v>
      </c>
      <c r="E122" s="125" t="s">
        <v>219</v>
      </c>
      <c r="F122" s="126" t="s">
        <v>220</v>
      </c>
      <c r="G122" s="127" t="s">
        <v>127</v>
      </c>
      <c r="H122" s="128" t="n">
        <v>250</v>
      </c>
      <c r="I122" s="129"/>
      <c r="J122" s="130" t="n">
        <f aca="false">ROUND(I122*H122,2)</f>
        <v>0</v>
      </c>
      <c r="K122" s="126" t="s">
        <v>218</v>
      </c>
      <c r="L122" s="13"/>
      <c r="M122" s="131"/>
      <c r="N122" s="132" t="s">
        <v>30</v>
      </c>
      <c r="O122" s="133"/>
      <c r="P122" s="134" t="n">
        <f aca="false">O122*H122</f>
        <v>0</v>
      </c>
      <c r="Q122" s="134" t="n">
        <v>0</v>
      </c>
      <c r="R122" s="134" t="n">
        <f aca="false">Q122*H122</f>
        <v>0</v>
      </c>
      <c r="S122" s="134" t="n">
        <v>0</v>
      </c>
      <c r="T122" s="135" t="n">
        <f aca="false">S122*H122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36" t="s">
        <v>109</v>
      </c>
      <c r="AT122" s="136" t="s">
        <v>73</v>
      </c>
      <c r="AU122" s="136" t="s">
        <v>70</v>
      </c>
      <c r="AY122" s="3" t="s">
        <v>72</v>
      </c>
      <c r="BE122" s="137" t="n">
        <f aca="false">IF(N122="základní",J122,0)</f>
        <v>0</v>
      </c>
      <c r="BF122" s="137" t="n">
        <f aca="false">IF(N122="snížená",J122,0)</f>
        <v>0</v>
      </c>
      <c r="BG122" s="137" t="n">
        <f aca="false">IF(N122="zákl. přenesená",J122,0)</f>
        <v>0</v>
      </c>
      <c r="BH122" s="137" t="n">
        <f aca="false">IF(N122="sníž. přenesená",J122,0)</f>
        <v>0</v>
      </c>
      <c r="BI122" s="137" t="n">
        <f aca="false">IF(N122="nulová",J122,0)</f>
        <v>0</v>
      </c>
      <c r="BJ122" s="3" t="s">
        <v>70</v>
      </c>
      <c r="BK122" s="137" t="n">
        <f aca="false">ROUND(I122*H122,2)</f>
        <v>0</v>
      </c>
      <c r="BL122" s="3" t="s">
        <v>109</v>
      </c>
      <c r="BM122" s="136" t="s">
        <v>78</v>
      </c>
    </row>
    <row r="123" s="16" customFormat="true" ht="12.8" hidden="false" customHeight="false" outlineLevel="0" collapsed="false">
      <c r="A123" s="12"/>
      <c r="B123" s="62"/>
      <c r="C123" s="64"/>
      <c r="D123" s="138" t="s">
        <v>79</v>
      </c>
      <c r="E123" s="64"/>
      <c r="F123" s="139" t="s">
        <v>220</v>
      </c>
      <c r="G123" s="64"/>
      <c r="H123" s="64"/>
      <c r="I123" s="14"/>
      <c r="J123" s="64"/>
      <c r="K123" s="64"/>
      <c r="L123" s="13"/>
      <c r="M123" s="140"/>
      <c r="N123" s="141"/>
      <c r="O123" s="133"/>
      <c r="P123" s="133"/>
      <c r="Q123" s="133"/>
      <c r="R123" s="133"/>
      <c r="S123" s="133"/>
      <c r="T123" s="14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3" t="s">
        <v>79</v>
      </c>
      <c r="AU123" s="3" t="s">
        <v>70</v>
      </c>
    </row>
    <row r="124" s="16" customFormat="true" ht="16.5" hidden="false" customHeight="true" outlineLevel="0" collapsed="false">
      <c r="A124" s="12"/>
      <c r="B124" s="62"/>
      <c r="C124" s="124" t="s">
        <v>83</v>
      </c>
      <c r="D124" s="124" t="s">
        <v>73</v>
      </c>
      <c r="E124" s="125" t="s">
        <v>221</v>
      </c>
      <c r="F124" s="126" t="s">
        <v>222</v>
      </c>
      <c r="G124" s="127" t="s">
        <v>127</v>
      </c>
      <c r="H124" s="128" t="n">
        <v>35</v>
      </c>
      <c r="I124" s="129"/>
      <c r="J124" s="130" t="n">
        <f aca="false">ROUND(I124*H124,2)</f>
        <v>0</v>
      </c>
      <c r="K124" s="126" t="s">
        <v>218</v>
      </c>
      <c r="L124" s="13"/>
      <c r="M124" s="131"/>
      <c r="N124" s="132" t="s">
        <v>30</v>
      </c>
      <c r="O124" s="133"/>
      <c r="P124" s="134" t="n">
        <f aca="false">O124*H124</f>
        <v>0</v>
      </c>
      <c r="Q124" s="134" t="n">
        <v>0</v>
      </c>
      <c r="R124" s="134" t="n">
        <f aca="false">Q124*H124</f>
        <v>0</v>
      </c>
      <c r="S124" s="134" t="n">
        <v>0</v>
      </c>
      <c r="T124" s="135" t="n">
        <f aca="false">S124*H124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36" t="s">
        <v>109</v>
      </c>
      <c r="AT124" s="136" t="s">
        <v>73</v>
      </c>
      <c r="AU124" s="136" t="s">
        <v>70</v>
      </c>
      <c r="AY124" s="3" t="s">
        <v>72</v>
      </c>
      <c r="BE124" s="137" t="n">
        <f aca="false">IF(N124="základní",J124,0)</f>
        <v>0</v>
      </c>
      <c r="BF124" s="137" t="n">
        <f aca="false">IF(N124="snížená",J124,0)</f>
        <v>0</v>
      </c>
      <c r="BG124" s="137" t="n">
        <f aca="false">IF(N124="zákl. přenesená",J124,0)</f>
        <v>0</v>
      </c>
      <c r="BH124" s="137" t="n">
        <f aca="false">IF(N124="sníž. přenesená",J124,0)</f>
        <v>0</v>
      </c>
      <c r="BI124" s="137" t="n">
        <f aca="false">IF(N124="nulová",J124,0)</f>
        <v>0</v>
      </c>
      <c r="BJ124" s="3" t="s">
        <v>70</v>
      </c>
      <c r="BK124" s="137" t="n">
        <f aca="false">ROUND(I124*H124,2)</f>
        <v>0</v>
      </c>
      <c r="BL124" s="3" t="s">
        <v>109</v>
      </c>
      <c r="BM124" s="136" t="s">
        <v>87</v>
      </c>
    </row>
    <row r="125" s="16" customFormat="true" ht="12.8" hidden="false" customHeight="false" outlineLevel="0" collapsed="false">
      <c r="A125" s="12"/>
      <c r="B125" s="62"/>
      <c r="C125" s="64"/>
      <c r="D125" s="138" t="s">
        <v>79</v>
      </c>
      <c r="E125" s="64"/>
      <c r="F125" s="139" t="s">
        <v>222</v>
      </c>
      <c r="G125" s="64"/>
      <c r="H125" s="64"/>
      <c r="I125" s="14"/>
      <c r="J125" s="64"/>
      <c r="K125" s="64"/>
      <c r="L125" s="13"/>
      <c r="M125" s="140"/>
      <c r="N125" s="141"/>
      <c r="O125" s="133"/>
      <c r="P125" s="133"/>
      <c r="Q125" s="133"/>
      <c r="R125" s="133"/>
      <c r="S125" s="133"/>
      <c r="T125" s="14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3" t="s">
        <v>79</v>
      </c>
      <c r="AU125" s="3" t="s">
        <v>70</v>
      </c>
    </row>
    <row r="126" s="16" customFormat="true" ht="21.75" hidden="false" customHeight="true" outlineLevel="0" collapsed="false">
      <c r="A126" s="12"/>
      <c r="B126" s="62"/>
      <c r="C126" s="124" t="s">
        <v>78</v>
      </c>
      <c r="D126" s="124" t="s">
        <v>73</v>
      </c>
      <c r="E126" s="125" t="s">
        <v>223</v>
      </c>
      <c r="F126" s="126" t="s">
        <v>224</v>
      </c>
      <c r="G126" s="127" t="s">
        <v>76</v>
      </c>
      <c r="H126" s="128" t="n">
        <v>212</v>
      </c>
      <c r="I126" s="129"/>
      <c r="J126" s="130" t="n">
        <f aca="false">ROUND(I126*H126,2)</f>
        <v>0</v>
      </c>
      <c r="K126" s="126" t="s">
        <v>218</v>
      </c>
      <c r="L126" s="13"/>
      <c r="M126" s="131"/>
      <c r="N126" s="132" t="s">
        <v>30</v>
      </c>
      <c r="O126" s="133"/>
      <c r="P126" s="134" t="n">
        <f aca="false">O126*H126</f>
        <v>0</v>
      </c>
      <c r="Q126" s="134" t="n">
        <v>0</v>
      </c>
      <c r="R126" s="134" t="n">
        <f aca="false">Q126*H126</f>
        <v>0</v>
      </c>
      <c r="S126" s="134" t="n">
        <v>0</v>
      </c>
      <c r="T126" s="135" t="n">
        <f aca="false">S126*H126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36" t="s">
        <v>109</v>
      </c>
      <c r="AT126" s="136" t="s">
        <v>73</v>
      </c>
      <c r="AU126" s="136" t="s">
        <v>70</v>
      </c>
      <c r="AY126" s="3" t="s">
        <v>72</v>
      </c>
      <c r="BE126" s="137" t="n">
        <f aca="false">IF(N126="základní",J126,0)</f>
        <v>0</v>
      </c>
      <c r="BF126" s="137" t="n">
        <f aca="false">IF(N126="snížená",J126,0)</f>
        <v>0</v>
      </c>
      <c r="BG126" s="137" t="n">
        <f aca="false">IF(N126="zákl. přenesená",J126,0)</f>
        <v>0</v>
      </c>
      <c r="BH126" s="137" t="n">
        <f aca="false">IF(N126="sníž. přenesená",J126,0)</f>
        <v>0</v>
      </c>
      <c r="BI126" s="137" t="n">
        <f aca="false">IF(N126="nulová",J126,0)</f>
        <v>0</v>
      </c>
      <c r="BJ126" s="3" t="s">
        <v>70</v>
      </c>
      <c r="BK126" s="137" t="n">
        <f aca="false">ROUND(I126*H126,2)</f>
        <v>0</v>
      </c>
      <c r="BL126" s="3" t="s">
        <v>109</v>
      </c>
      <c r="BM126" s="136" t="s">
        <v>93</v>
      </c>
    </row>
    <row r="127" s="16" customFormat="true" ht="12.8" hidden="false" customHeight="false" outlineLevel="0" collapsed="false">
      <c r="A127" s="12"/>
      <c r="B127" s="62"/>
      <c r="C127" s="64"/>
      <c r="D127" s="138" t="s">
        <v>79</v>
      </c>
      <c r="E127" s="64"/>
      <c r="F127" s="139" t="s">
        <v>224</v>
      </c>
      <c r="G127" s="64"/>
      <c r="H127" s="64"/>
      <c r="I127" s="14"/>
      <c r="J127" s="64"/>
      <c r="K127" s="64"/>
      <c r="L127" s="13"/>
      <c r="M127" s="140"/>
      <c r="N127" s="141"/>
      <c r="O127" s="133"/>
      <c r="P127" s="133"/>
      <c r="Q127" s="133"/>
      <c r="R127" s="133"/>
      <c r="S127" s="133"/>
      <c r="T127" s="14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3" t="s">
        <v>79</v>
      </c>
      <c r="AU127" s="3" t="s">
        <v>70</v>
      </c>
    </row>
    <row r="128" s="16" customFormat="true" ht="21.75" hidden="false" customHeight="true" outlineLevel="0" collapsed="false">
      <c r="A128" s="12"/>
      <c r="B128" s="62"/>
      <c r="C128" s="124" t="s">
        <v>94</v>
      </c>
      <c r="D128" s="124" t="s">
        <v>73</v>
      </c>
      <c r="E128" s="125" t="s">
        <v>225</v>
      </c>
      <c r="F128" s="126" t="s">
        <v>226</v>
      </c>
      <c r="G128" s="127" t="s">
        <v>113</v>
      </c>
      <c r="H128" s="128" t="n">
        <v>78</v>
      </c>
      <c r="I128" s="129"/>
      <c r="J128" s="130" t="n">
        <f aca="false">ROUND(I128*H128,2)</f>
        <v>0</v>
      </c>
      <c r="K128" s="126" t="s">
        <v>86</v>
      </c>
      <c r="L128" s="13"/>
      <c r="M128" s="131"/>
      <c r="N128" s="132" t="s">
        <v>30</v>
      </c>
      <c r="O128" s="133"/>
      <c r="P128" s="134" t="n">
        <f aca="false">O128*H128</f>
        <v>0</v>
      </c>
      <c r="Q128" s="134" t="n">
        <v>0</v>
      </c>
      <c r="R128" s="134" t="n">
        <f aca="false">Q128*H128</f>
        <v>0</v>
      </c>
      <c r="S128" s="134" t="n">
        <v>0</v>
      </c>
      <c r="T128" s="135" t="n">
        <f aca="false">S128*H128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36" t="s">
        <v>109</v>
      </c>
      <c r="AT128" s="136" t="s">
        <v>73</v>
      </c>
      <c r="AU128" s="136" t="s">
        <v>70</v>
      </c>
      <c r="AY128" s="3" t="s">
        <v>72</v>
      </c>
      <c r="BE128" s="137" t="n">
        <f aca="false">IF(N128="základní",J128,0)</f>
        <v>0</v>
      </c>
      <c r="BF128" s="137" t="n">
        <f aca="false">IF(N128="snížená",J128,0)</f>
        <v>0</v>
      </c>
      <c r="BG128" s="137" t="n">
        <f aca="false">IF(N128="zákl. přenesená",J128,0)</f>
        <v>0</v>
      </c>
      <c r="BH128" s="137" t="n">
        <f aca="false">IF(N128="sníž. přenesená",J128,0)</f>
        <v>0</v>
      </c>
      <c r="BI128" s="137" t="n">
        <f aca="false">IF(N128="nulová",J128,0)</f>
        <v>0</v>
      </c>
      <c r="BJ128" s="3" t="s">
        <v>70</v>
      </c>
      <c r="BK128" s="137" t="n">
        <f aca="false">ROUND(I128*H128,2)</f>
        <v>0</v>
      </c>
      <c r="BL128" s="3" t="s">
        <v>109</v>
      </c>
      <c r="BM128" s="136" t="s">
        <v>97</v>
      </c>
    </row>
    <row r="129" s="16" customFormat="true" ht="17.9" hidden="false" customHeight="false" outlineLevel="0" collapsed="false">
      <c r="A129" s="12"/>
      <c r="B129" s="62"/>
      <c r="C129" s="64"/>
      <c r="D129" s="138" t="s">
        <v>79</v>
      </c>
      <c r="E129" s="64"/>
      <c r="F129" s="139" t="s">
        <v>226</v>
      </c>
      <c r="G129" s="64"/>
      <c r="H129" s="64"/>
      <c r="I129" s="14"/>
      <c r="J129" s="64"/>
      <c r="K129" s="64"/>
      <c r="L129" s="13"/>
      <c r="M129" s="140"/>
      <c r="N129" s="141"/>
      <c r="O129" s="133"/>
      <c r="P129" s="133"/>
      <c r="Q129" s="133"/>
      <c r="R129" s="133"/>
      <c r="S129" s="133"/>
      <c r="T129" s="14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3" t="s">
        <v>79</v>
      </c>
      <c r="AU129" s="3" t="s">
        <v>70</v>
      </c>
    </row>
    <row r="130" s="16" customFormat="true" ht="21.75" hidden="false" customHeight="true" outlineLevel="0" collapsed="false">
      <c r="A130" s="12"/>
      <c r="B130" s="62"/>
      <c r="C130" s="124" t="s">
        <v>87</v>
      </c>
      <c r="D130" s="124" t="s">
        <v>73</v>
      </c>
      <c r="E130" s="125" t="s">
        <v>227</v>
      </c>
      <c r="F130" s="126" t="s">
        <v>228</v>
      </c>
      <c r="G130" s="127" t="s">
        <v>113</v>
      </c>
      <c r="H130" s="128" t="n">
        <v>17</v>
      </c>
      <c r="I130" s="129"/>
      <c r="J130" s="130" t="n">
        <f aca="false">ROUND(I130*H130,2)</f>
        <v>0</v>
      </c>
      <c r="K130" s="126" t="s">
        <v>218</v>
      </c>
      <c r="L130" s="13"/>
      <c r="M130" s="131"/>
      <c r="N130" s="132" t="s">
        <v>30</v>
      </c>
      <c r="O130" s="133"/>
      <c r="P130" s="134" t="n">
        <f aca="false">O130*H130</f>
        <v>0</v>
      </c>
      <c r="Q130" s="134" t="n">
        <v>0</v>
      </c>
      <c r="R130" s="134" t="n">
        <f aca="false">Q130*H130</f>
        <v>0</v>
      </c>
      <c r="S130" s="134" t="n">
        <v>0</v>
      </c>
      <c r="T130" s="135" t="n">
        <f aca="false">S130*H130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36" t="s">
        <v>109</v>
      </c>
      <c r="AT130" s="136" t="s">
        <v>73</v>
      </c>
      <c r="AU130" s="136" t="s">
        <v>70</v>
      </c>
      <c r="AY130" s="3" t="s">
        <v>72</v>
      </c>
      <c r="BE130" s="137" t="n">
        <f aca="false">IF(N130="základní",J130,0)</f>
        <v>0</v>
      </c>
      <c r="BF130" s="137" t="n">
        <f aca="false">IF(N130="snížená",J130,0)</f>
        <v>0</v>
      </c>
      <c r="BG130" s="137" t="n">
        <f aca="false">IF(N130="zákl. přenesená",J130,0)</f>
        <v>0</v>
      </c>
      <c r="BH130" s="137" t="n">
        <f aca="false">IF(N130="sníž. přenesená",J130,0)</f>
        <v>0</v>
      </c>
      <c r="BI130" s="137" t="n">
        <f aca="false">IF(N130="nulová",J130,0)</f>
        <v>0</v>
      </c>
      <c r="BJ130" s="3" t="s">
        <v>70</v>
      </c>
      <c r="BK130" s="137" t="n">
        <f aca="false">ROUND(I130*H130,2)</f>
        <v>0</v>
      </c>
      <c r="BL130" s="3" t="s">
        <v>109</v>
      </c>
      <c r="BM130" s="136" t="s">
        <v>101</v>
      </c>
    </row>
    <row r="131" s="16" customFormat="true" ht="12.8" hidden="false" customHeight="false" outlineLevel="0" collapsed="false">
      <c r="A131" s="12"/>
      <c r="B131" s="62"/>
      <c r="C131" s="64"/>
      <c r="D131" s="138" t="s">
        <v>79</v>
      </c>
      <c r="E131" s="64"/>
      <c r="F131" s="139" t="s">
        <v>228</v>
      </c>
      <c r="G131" s="64"/>
      <c r="H131" s="64"/>
      <c r="I131" s="14"/>
      <c r="J131" s="64"/>
      <c r="K131" s="64"/>
      <c r="L131" s="13"/>
      <c r="M131" s="140"/>
      <c r="N131" s="141"/>
      <c r="O131" s="133"/>
      <c r="P131" s="133"/>
      <c r="Q131" s="133"/>
      <c r="R131" s="133"/>
      <c r="S131" s="133"/>
      <c r="T131" s="14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3" t="s">
        <v>79</v>
      </c>
      <c r="AU131" s="3" t="s">
        <v>70</v>
      </c>
    </row>
    <row r="132" s="16" customFormat="true" ht="21.75" hidden="false" customHeight="true" outlineLevel="0" collapsed="false">
      <c r="A132" s="12"/>
      <c r="B132" s="62"/>
      <c r="C132" s="124" t="s">
        <v>103</v>
      </c>
      <c r="D132" s="124" t="s">
        <v>73</v>
      </c>
      <c r="E132" s="125" t="s">
        <v>229</v>
      </c>
      <c r="F132" s="126" t="s">
        <v>230</v>
      </c>
      <c r="G132" s="127" t="s">
        <v>113</v>
      </c>
      <c r="H132" s="128" t="n">
        <v>198</v>
      </c>
      <c r="I132" s="129"/>
      <c r="J132" s="130" t="n">
        <f aca="false">ROUND(I132*H132,2)</f>
        <v>0</v>
      </c>
      <c r="K132" s="126" t="s">
        <v>218</v>
      </c>
      <c r="L132" s="13"/>
      <c r="M132" s="131"/>
      <c r="N132" s="132" t="s">
        <v>30</v>
      </c>
      <c r="O132" s="133"/>
      <c r="P132" s="134" t="n">
        <f aca="false">O132*H132</f>
        <v>0</v>
      </c>
      <c r="Q132" s="134" t="n">
        <v>0</v>
      </c>
      <c r="R132" s="134" t="n">
        <f aca="false">Q132*H132</f>
        <v>0</v>
      </c>
      <c r="S132" s="134" t="n">
        <v>0</v>
      </c>
      <c r="T132" s="135" t="n">
        <f aca="false">S132*H132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36" t="s">
        <v>109</v>
      </c>
      <c r="AT132" s="136" t="s">
        <v>73</v>
      </c>
      <c r="AU132" s="136" t="s">
        <v>70</v>
      </c>
      <c r="AY132" s="3" t="s">
        <v>72</v>
      </c>
      <c r="BE132" s="137" t="n">
        <f aca="false">IF(N132="základní",J132,0)</f>
        <v>0</v>
      </c>
      <c r="BF132" s="137" t="n">
        <f aca="false">IF(N132="snížená",J132,0)</f>
        <v>0</v>
      </c>
      <c r="BG132" s="137" t="n">
        <f aca="false">IF(N132="zákl. přenesená",J132,0)</f>
        <v>0</v>
      </c>
      <c r="BH132" s="137" t="n">
        <f aca="false">IF(N132="sníž. přenesená",J132,0)</f>
        <v>0</v>
      </c>
      <c r="BI132" s="137" t="n">
        <f aca="false">IF(N132="nulová",J132,0)</f>
        <v>0</v>
      </c>
      <c r="BJ132" s="3" t="s">
        <v>70</v>
      </c>
      <c r="BK132" s="137" t="n">
        <f aca="false">ROUND(I132*H132,2)</f>
        <v>0</v>
      </c>
      <c r="BL132" s="3" t="s">
        <v>109</v>
      </c>
      <c r="BM132" s="136" t="s">
        <v>106</v>
      </c>
    </row>
    <row r="133" s="16" customFormat="true" ht="12.8" hidden="false" customHeight="false" outlineLevel="0" collapsed="false">
      <c r="A133" s="12"/>
      <c r="B133" s="62"/>
      <c r="C133" s="64"/>
      <c r="D133" s="138" t="s">
        <v>79</v>
      </c>
      <c r="E133" s="64"/>
      <c r="F133" s="139" t="s">
        <v>230</v>
      </c>
      <c r="G133" s="64"/>
      <c r="H133" s="64"/>
      <c r="I133" s="14"/>
      <c r="J133" s="64"/>
      <c r="K133" s="64"/>
      <c r="L133" s="13"/>
      <c r="M133" s="140"/>
      <c r="N133" s="141"/>
      <c r="O133" s="133"/>
      <c r="P133" s="133"/>
      <c r="Q133" s="133"/>
      <c r="R133" s="133"/>
      <c r="S133" s="133"/>
      <c r="T133" s="14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3" t="s">
        <v>79</v>
      </c>
      <c r="AU133" s="3" t="s">
        <v>70</v>
      </c>
    </row>
    <row r="134" s="16" customFormat="true" ht="21.75" hidden="false" customHeight="true" outlineLevel="0" collapsed="false">
      <c r="A134" s="12"/>
      <c r="B134" s="62"/>
      <c r="C134" s="124" t="s">
        <v>93</v>
      </c>
      <c r="D134" s="124" t="s">
        <v>73</v>
      </c>
      <c r="E134" s="125" t="s">
        <v>231</v>
      </c>
      <c r="F134" s="126" t="s">
        <v>232</v>
      </c>
      <c r="G134" s="127" t="s">
        <v>113</v>
      </c>
      <c r="H134" s="128" t="n">
        <v>179</v>
      </c>
      <c r="I134" s="129"/>
      <c r="J134" s="130" t="n">
        <f aca="false">ROUND(I134*H134,2)</f>
        <v>0</v>
      </c>
      <c r="K134" s="126" t="s">
        <v>218</v>
      </c>
      <c r="L134" s="13"/>
      <c r="M134" s="131"/>
      <c r="N134" s="132" t="s">
        <v>30</v>
      </c>
      <c r="O134" s="133"/>
      <c r="P134" s="134" t="n">
        <f aca="false">O134*H134</f>
        <v>0</v>
      </c>
      <c r="Q134" s="134" t="n">
        <v>0</v>
      </c>
      <c r="R134" s="134" t="n">
        <f aca="false">Q134*H134</f>
        <v>0</v>
      </c>
      <c r="S134" s="134" t="n">
        <v>0</v>
      </c>
      <c r="T134" s="135" t="n">
        <f aca="false">S134*H134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36" t="s">
        <v>109</v>
      </c>
      <c r="AT134" s="136" t="s">
        <v>73</v>
      </c>
      <c r="AU134" s="136" t="s">
        <v>70</v>
      </c>
      <c r="AY134" s="3" t="s">
        <v>72</v>
      </c>
      <c r="BE134" s="137" t="n">
        <f aca="false">IF(N134="základní",J134,0)</f>
        <v>0</v>
      </c>
      <c r="BF134" s="137" t="n">
        <f aca="false">IF(N134="snížená",J134,0)</f>
        <v>0</v>
      </c>
      <c r="BG134" s="137" t="n">
        <f aca="false">IF(N134="zákl. přenesená",J134,0)</f>
        <v>0</v>
      </c>
      <c r="BH134" s="137" t="n">
        <f aca="false">IF(N134="sníž. přenesená",J134,0)</f>
        <v>0</v>
      </c>
      <c r="BI134" s="137" t="n">
        <f aca="false">IF(N134="nulová",J134,0)</f>
        <v>0</v>
      </c>
      <c r="BJ134" s="3" t="s">
        <v>70</v>
      </c>
      <c r="BK134" s="137" t="n">
        <f aca="false">ROUND(I134*H134,2)</f>
        <v>0</v>
      </c>
      <c r="BL134" s="3" t="s">
        <v>109</v>
      </c>
      <c r="BM134" s="136" t="s">
        <v>109</v>
      </c>
    </row>
    <row r="135" s="16" customFormat="true" ht="12.8" hidden="false" customHeight="false" outlineLevel="0" collapsed="false">
      <c r="A135" s="12"/>
      <c r="B135" s="62"/>
      <c r="C135" s="64"/>
      <c r="D135" s="138" t="s">
        <v>79</v>
      </c>
      <c r="E135" s="64"/>
      <c r="F135" s="139" t="s">
        <v>232</v>
      </c>
      <c r="G135" s="64"/>
      <c r="H135" s="64"/>
      <c r="I135" s="14"/>
      <c r="J135" s="64"/>
      <c r="K135" s="64"/>
      <c r="L135" s="13"/>
      <c r="M135" s="140"/>
      <c r="N135" s="141"/>
      <c r="O135" s="133"/>
      <c r="P135" s="133"/>
      <c r="Q135" s="133"/>
      <c r="R135" s="133"/>
      <c r="S135" s="133"/>
      <c r="T135" s="14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3" t="s">
        <v>79</v>
      </c>
      <c r="AU135" s="3" t="s">
        <v>70</v>
      </c>
    </row>
    <row r="136" s="16" customFormat="true" ht="21.75" hidden="false" customHeight="true" outlineLevel="0" collapsed="false">
      <c r="A136" s="12"/>
      <c r="B136" s="62"/>
      <c r="C136" s="124" t="s">
        <v>110</v>
      </c>
      <c r="D136" s="124" t="s">
        <v>73</v>
      </c>
      <c r="E136" s="125" t="s">
        <v>233</v>
      </c>
      <c r="F136" s="126" t="s">
        <v>234</v>
      </c>
      <c r="G136" s="127" t="s">
        <v>113</v>
      </c>
      <c r="H136" s="128" t="n">
        <v>39</v>
      </c>
      <c r="I136" s="129"/>
      <c r="J136" s="130" t="n">
        <f aca="false">ROUND(I136*H136,2)</f>
        <v>0</v>
      </c>
      <c r="K136" s="126" t="s">
        <v>218</v>
      </c>
      <c r="L136" s="13"/>
      <c r="M136" s="131"/>
      <c r="N136" s="132" t="s">
        <v>30</v>
      </c>
      <c r="O136" s="133"/>
      <c r="P136" s="134" t="n">
        <f aca="false">O136*H136</f>
        <v>0</v>
      </c>
      <c r="Q136" s="134" t="n">
        <v>0</v>
      </c>
      <c r="R136" s="134" t="n">
        <f aca="false">Q136*H136</f>
        <v>0</v>
      </c>
      <c r="S136" s="134" t="n">
        <v>0</v>
      </c>
      <c r="T136" s="135" t="n">
        <f aca="false">S136*H136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36" t="s">
        <v>109</v>
      </c>
      <c r="AT136" s="136" t="s">
        <v>73</v>
      </c>
      <c r="AU136" s="136" t="s">
        <v>70</v>
      </c>
      <c r="AY136" s="3" t="s">
        <v>72</v>
      </c>
      <c r="BE136" s="137" t="n">
        <f aca="false">IF(N136="základní",J136,0)</f>
        <v>0</v>
      </c>
      <c r="BF136" s="137" t="n">
        <f aca="false">IF(N136="snížená",J136,0)</f>
        <v>0</v>
      </c>
      <c r="BG136" s="137" t="n">
        <f aca="false">IF(N136="zákl. přenesená",J136,0)</f>
        <v>0</v>
      </c>
      <c r="BH136" s="137" t="n">
        <f aca="false">IF(N136="sníž. přenesená",J136,0)</f>
        <v>0</v>
      </c>
      <c r="BI136" s="137" t="n">
        <f aca="false">IF(N136="nulová",J136,0)</f>
        <v>0</v>
      </c>
      <c r="BJ136" s="3" t="s">
        <v>70</v>
      </c>
      <c r="BK136" s="137" t="n">
        <f aca="false">ROUND(I136*H136,2)</f>
        <v>0</v>
      </c>
      <c r="BL136" s="3" t="s">
        <v>109</v>
      </c>
      <c r="BM136" s="136" t="s">
        <v>114</v>
      </c>
    </row>
    <row r="137" s="16" customFormat="true" ht="12.8" hidden="false" customHeight="false" outlineLevel="0" collapsed="false">
      <c r="A137" s="12"/>
      <c r="B137" s="62"/>
      <c r="C137" s="64"/>
      <c r="D137" s="138" t="s">
        <v>79</v>
      </c>
      <c r="E137" s="64"/>
      <c r="F137" s="139" t="s">
        <v>234</v>
      </c>
      <c r="G137" s="64"/>
      <c r="H137" s="64"/>
      <c r="I137" s="14"/>
      <c r="J137" s="64"/>
      <c r="K137" s="64"/>
      <c r="L137" s="13"/>
      <c r="M137" s="140"/>
      <c r="N137" s="141"/>
      <c r="O137" s="133"/>
      <c r="P137" s="133"/>
      <c r="Q137" s="133"/>
      <c r="R137" s="133"/>
      <c r="S137" s="133"/>
      <c r="T137" s="14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3" t="s">
        <v>79</v>
      </c>
      <c r="AU137" s="3" t="s">
        <v>70</v>
      </c>
    </row>
    <row r="138" s="16" customFormat="true" ht="21.75" hidden="false" customHeight="true" outlineLevel="0" collapsed="false">
      <c r="A138" s="12"/>
      <c r="B138" s="62"/>
      <c r="C138" s="124" t="s">
        <v>97</v>
      </c>
      <c r="D138" s="124" t="s">
        <v>73</v>
      </c>
      <c r="E138" s="125" t="s">
        <v>235</v>
      </c>
      <c r="F138" s="126" t="s">
        <v>236</v>
      </c>
      <c r="G138" s="127" t="s">
        <v>113</v>
      </c>
      <c r="H138" s="128" t="n">
        <v>42</v>
      </c>
      <c r="I138" s="129"/>
      <c r="J138" s="130" t="n">
        <f aca="false">ROUND(I138*H138,2)</f>
        <v>0</v>
      </c>
      <c r="K138" s="126" t="s">
        <v>218</v>
      </c>
      <c r="L138" s="13"/>
      <c r="M138" s="131"/>
      <c r="N138" s="132" t="s">
        <v>30</v>
      </c>
      <c r="O138" s="133"/>
      <c r="P138" s="134" t="n">
        <f aca="false">O138*H138</f>
        <v>0</v>
      </c>
      <c r="Q138" s="134" t="n">
        <v>0</v>
      </c>
      <c r="R138" s="134" t="n">
        <f aca="false">Q138*H138</f>
        <v>0</v>
      </c>
      <c r="S138" s="134" t="n">
        <v>0</v>
      </c>
      <c r="T138" s="135" t="n">
        <f aca="false">S138*H138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36" t="s">
        <v>109</v>
      </c>
      <c r="AT138" s="136" t="s">
        <v>73</v>
      </c>
      <c r="AU138" s="136" t="s">
        <v>70</v>
      </c>
      <c r="AY138" s="3" t="s">
        <v>72</v>
      </c>
      <c r="BE138" s="137" t="n">
        <f aca="false">IF(N138="základní",J138,0)</f>
        <v>0</v>
      </c>
      <c r="BF138" s="137" t="n">
        <f aca="false">IF(N138="snížená",J138,0)</f>
        <v>0</v>
      </c>
      <c r="BG138" s="137" t="n">
        <f aca="false">IF(N138="zákl. přenesená",J138,0)</f>
        <v>0</v>
      </c>
      <c r="BH138" s="137" t="n">
        <f aca="false">IF(N138="sníž. přenesená",J138,0)</f>
        <v>0</v>
      </c>
      <c r="BI138" s="137" t="n">
        <f aca="false">IF(N138="nulová",J138,0)</f>
        <v>0</v>
      </c>
      <c r="BJ138" s="3" t="s">
        <v>70</v>
      </c>
      <c r="BK138" s="137" t="n">
        <f aca="false">ROUND(I138*H138,2)</f>
        <v>0</v>
      </c>
      <c r="BL138" s="3" t="s">
        <v>109</v>
      </c>
      <c r="BM138" s="136" t="s">
        <v>119</v>
      </c>
    </row>
    <row r="139" s="16" customFormat="true" ht="12.8" hidden="false" customHeight="false" outlineLevel="0" collapsed="false">
      <c r="A139" s="12"/>
      <c r="B139" s="62"/>
      <c r="C139" s="64"/>
      <c r="D139" s="138" t="s">
        <v>79</v>
      </c>
      <c r="E139" s="64"/>
      <c r="F139" s="139" t="s">
        <v>236</v>
      </c>
      <c r="G139" s="64"/>
      <c r="H139" s="64"/>
      <c r="I139" s="14"/>
      <c r="J139" s="64"/>
      <c r="K139" s="64"/>
      <c r="L139" s="13"/>
      <c r="M139" s="140"/>
      <c r="N139" s="141"/>
      <c r="O139" s="133"/>
      <c r="P139" s="133"/>
      <c r="Q139" s="133"/>
      <c r="R139" s="133"/>
      <c r="S139" s="133"/>
      <c r="T139" s="14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3" t="s">
        <v>79</v>
      </c>
      <c r="AU139" s="3" t="s">
        <v>70</v>
      </c>
    </row>
    <row r="140" s="16" customFormat="true" ht="16.5" hidden="false" customHeight="true" outlineLevel="0" collapsed="false">
      <c r="A140" s="12"/>
      <c r="B140" s="62"/>
      <c r="C140" s="124" t="s">
        <v>120</v>
      </c>
      <c r="D140" s="124" t="s">
        <v>73</v>
      </c>
      <c r="E140" s="125" t="s">
        <v>237</v>
      </c>
      <c r="F140" s="126" t="s">
        <v>238</v>
      </c>
      <c r="G140" s="127" t="s">
        <v>113</v>
      </c>
      <c r="H140" s="128" t="n">
        <v>475</v>
      </c>
      <c r="I140" s="129"/>
      <c r="J140" s="130" t="n">
        <f aca="false">ROUND(I140*H140,2)</f>
        <v>0</v>
      </c>
      <c r="K140" s="126" t="s">
        <v>218</v>
      </c>
      <c r="L140" s="13"/>
      <c r="M140" s="131"/>
      <c r="N140" s="132" t="s">
        <v>30</v>
      </c>
      <c r="O140" s="133"/>
      <c r="P140" s="134" t="n">
        <f aca="false">O140*H140</f>
        <v>0</v>
      </c>
      <c r="Q140" s="134" t="n">
        <v>0</v>
      </c>
      <c r="R140" s="134" t="n">
        <f aca="false">Q140*H140</f>
        <v>0</v>
      </c>
      <c r="S140" s="134" t="n">
        <v>0</v>
      </c>
      <c r="T140" s="135" t="n">
        <f aca="false">S140*H140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36" t="s">
        <v>109</v>
      </c>
      <c r="AT140" s="136" t="s">
        <v>73</v>
      </c>
      <c r="AU140" s="136" t="s">
        <v>70</v>
      </c>
      <c r="AY140" s="3" t="s">
        <v>72</v>
      </c>
      <c r="BE140" s="137" t="n">
        <f aca="false">IF(N140="základní",J140,0)</f>
        <v>0</v>
      </c>
      <c r="BF140" s="137" t="n">
        <f aca="false">IF(N140="snížená",J140,0)</f>
        <v>0</v>
      </c>
      <c r="BG140" s="137" t="n">
        <f aca="false">IF(N140="zákl. přenesená",J140,0)</f>
        <v>0</v>
      </c>
      <c r="BH140" s="137" t="n">
        <f aca="false">IF(N140="sníž. přenesená",J140,0)</f>
        <v>0</v>
      </c>
      <c r="BI140" s="137" t="n">
        <f aca="false">IF(N140="nulová",J140,0)</f>
        <v>0</v>
      </c>
      <c r="BJ140" s="3" t="s">
        <v>70</v>
      </c>
      <c r="BK140" s="137" t="n">
        <f aca="false">ROUND(I140*H140,2)</f>
        <v>0</v>
      </c>
      <c r="BL140" s="3" t="s">
        <v>109</v>
      </c>
      <c r="BM140" s="136" t="s">
        <v>123</v>
      </c>
    </row>
    <row r="141" s="16" customFormat="true" ht="12.8" hidden="false" customHeight="false" outlineLevel="0" collapsed="false">
      <c r="A141" s="12"/>
      <c r="B141" s="62"/>
      <c r="C141" s="64"/>
      <c r="D141" s="138" t="s">
        <v>79</v>
      </c>
      <c r="E141" s="64"/>
      <c r="F141" s="139" t="s">
        <v>238</v>
      </c>
      <c r="G141" s="64"/>
      <c r="H141" s="64"/>
      <c r="I141" s="14"/>
      <c r="J141" s="64"/>
      <c r="K141" s="64"/>
      <c r="L141" s="13"/>
      <c r="M141" s="140"/>
      <c r="N141" s="141"/>
      <c r="O141" s="133"/>
      <c r="P141" s="133"/>
      <c r="Q141" s="133"/>
      <c r="R141" s="133"/>
      <c r="S141" s="133"/>
      <c r="T141" s="14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3" t="s">
        <v>79</v>
      </c>
      <c r="AU141" s="3" t="s">
        <v>70</v>
      </c>
    </row>
    <row r="142" s="16" customFormat="true" ht="16.5" hidden="false" customHeight="true" outlineLevel="0" collapsed="false">
      <c r="A142" s="12"/>
      <c r="B142" s="62"/>
      <c r="C142" s="124" t="s">
        <v>101</v>
      </c>
      <c r="D142" s="124" t="s">
        <v>73</v>
      </c>
      <c r="E142" s="125" t="s">
        <v>239</v>
      </c>
      <c r="F142" s="126" t="s">
        <v>240</v>
      </c>
      <c r="G142" s="127" t="s">
        <v>241</v>
      </c>
      <c r="H142" s="128" t="n">
        <v>3</v>
      </c>
      <c r="I142" s="129"/>
      <c r="J142" s="130" t="n">
        <f aca="false">ROUND(I142*H142,2)</f>
        <v>0</v>
      </c>
      <c r="K142" s="126" t="s">
        <v>86</v>
      </c>
      <c r="L142" s="13"/>
      <c r="M142" s="131"/>
      <c r="N142" s="132" t="s">
        <v>30</v>
      </c>
      <c r="O142" s="133"/>
      <c r="P142" s="134" t="n">
        <f aca="false">O142*H142</f>
        <v>0</v>
      </c>
      <c r="Q142" s="134" t="n">
        <v>0</v>
      </c>
      <c r="R142" s="134" t="n">
        <f aca="false">Q142*H142</f>
        <v>0</v>
      </c>
      <c r="S142" s="134" t="n">
        <v>0</v>
      </c>
      <c r="T142" s="135" t="n">
        <f aca="false">S142*H142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36" t="s">
        <v>109</v>
      </c>
      <c r="AT142" s="136" t="s">
        <v>73</v>
      </c>
      <c r="AU142" s="136" t="s">
        <v>70</v>
      </c>
      <c r="AY142" s="3" t="s">
        <v>72</v>
      </c>
      <c r="BE142" s="137" t="n">
        <f aca="false">IF(N142="základní",J142,0)</f>
        <v>0</v>
      </c>
      <c r="BF142" s="137" t="n">
        <f aca="false">IF(N142="snížená",J142,0)</f>
        <v>0</v>
      </c>
      <c r="BG142" s="137" t="n">
        <f aca="false">IF(N142="zákl. přenesená",J142,0)</f>
        <v>0</v>
      </c>
      <c r="BH142" s="137" t="n">
        <f aca="false">IF(N142="sníž. přenesená",J142,0)</f>
        <v>0</v>
      </c>
      <c r="BI142" s="137" t="n">
        <f aca="false">IF(N142="nulová",J142,0)</f>
        <v>0</v>
      </c>
      <c r="BJ142" s="3" t="s">
        <v>70</v>
      </c>
      <c r="BK142" s="137" t="n">
        <f aca="false">ROUND(I142*H142,2)</f>
        <v>0</v>
      </c>
      <c r="BL142" s="3" t="s">
        <v>109</v>
      </c>
      <c r="BM142" s="136" t="s">
        <v>128</v>
      </c>
    </row>
    <row r="143" s="16" customFormat="true" ht="12.8" hidden="false" customHeight="false" outlineLevel="0" collapsed="false">
      <c r="A143" s="12"/>
      <c r="B143" s="62"/>
      <c r="C143" s="64"/>
      <c r="D143" s="138" t="s">
        <v>79</v>
      </c>
      <c r="E143" s="64"/>
      <c r="F143" s="139" t="s">
        <v>240</v>
      </c>
      <c r="G143" s="64"/>
      <c r="H143" s="64"/>
      <c r="I143" s="14"/>
      <c r="J143" s="64"/>
      <c r="K143" s="64"/>
      <c r="L143" s="13"/>
      <c r="M143" s="140"/>
      <c r="N143" s="141"/>
      <c r="O143" s="133"/>
      <c r="P143" s="133"/>
      <c r="Q143" s="133"/>
      <c r="R143" s="133"/>
      <c r="S143" s="133"/>
      <c r="T143" s="14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3" t="s">
        <v>79</v>
      </c>
      <c r="AU143" s="3" t="s">
        <v>70</v>
      </c>
    </row>
    <row r="144" s="16" customFormat="true" ht="16.5" hidden="false" customHeight="true" outlineLevel="0" collapsed="false">
      <c r="A144" s="12"/>
      <c r="B144" s="62"/>
      <c r="C144" s="124" t="s">
        <v>129</v>
      </c>
      <c r="D144" s="124" t="s">
        <v>73</v>
      </c>
      <c r="E144" s="125" t="s">
        <v>242</v>
      </c>
      <c r="F144" s="126" t="s">
        <v>243</v>
      </c>
      <c r="G144" s="127" t="s">
        <v>241</v>
      </c>
      <c r="H144" s="128" t="n">
        <v>2</v>
      </c>
      <c r="I144" s="129"/>
      <c r="J144" s="130" t="n">
        <f aca="false">ROUND(I144*H144,2)</f>
        <v>0</v>
      </c>
      <c r="K144" s="126" t="s">
        <v>86</v>
      </c>
      <c r="L144" s="13"/>
      <c r="M144" s="131"/>
      <c r="N144" s="132" t="s">
        <v>30</v>
      </c>
      <c r="O144" s="133"/>
      <c r="P144" s="134" t="n">
        <f aca="false">O144*H144</f>
        <v>0</v>
      </c>
      <c r="Q144" s="134" t="n">
        <v>0</v>
      </c>
      <c r="R144" s="134" t="n">
        <f aca="false">Q144*H144</f>
        <v>0</v>
      </c>
      <c r="S144" s="134" t="n">
        <v>0</v>
      </c>
      <c r="T144" s="135" t="n">
        <f aca="false">S144*H144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36" t="s">
        <v>109</v>
      </c>
      <c r="AT144" s="136" t="s">
        <v>73</v>
      </c>
      <c r="AU144" s="136" t="s">
        <v>70</v>
      </c>
      <c r="AY144" s="3" t="s">
        <v>72</v>
      </c>
      <c r="BE144" s="137" t="n">
        <f aca="false">IF(N144="základní",J144,0)</f>
        <v>0</v>
      </c>
      <c r="BF144" s="137" t="n">
        <f aca="false">IF(N144="snížená",J144,0)</f>
        <v>0</v>
      </c>
      <c r="BG144" s="137" t="n">
        <f aca="false">IF(N144="zákl. přenesená",J144,0)</f>
        <v>0</v>
      </c>
      <c r="BH144" s="137" t="n">
        <f aca="false">IF(N144="sníž. přenesená",J144,0)</f>
        <v>0</v>
      </c>
      <c r="BI144" s="137" t="n">
        <f aca="false">IF(N144="nulová",J144,0)</f>
        <v>0</v>
      </c>
      <c r="BJ144" s="3" t="s">
        <v>70</v>
      </c>
      <c r="BK144" s="137" t="n">
        <f aca="false">ROUND(I144*H144,2)</f>
        <v>0</v>
      </c>
      <c r="BL144" s="3" t="s">
        <v>109</v>
      </c>
      <c r="BM144" s="136" t="s">
        <v>132</v>
      </c>
    </row>
    <row r="145" s="16" customFormat="true" ht="12.8" hidden="false" customHeight="false" outlineLevel="0" collapsed="false">
      <c r="A145" s="12"/>
      <c r="B145" s="62"/>
      <c r="C145" s="64"/>
      <c r="D145" s="138" t="s">
        <v>79</v>
      </c>
      <c r="E145" s="64"/>
      <c r="F145" s="139" t="s">
        <v>243</v>
      </c>
      <c r="G145" s="64"/>
      <c r="H145" s="64"/>
      <c r="I145" s="14"/>
      <c r="J145" s="64"/>
      <c r="K145" s="64"/>
      <c r="L145" s="13"/>
      <c r="M145" s="140"/>
      <c r="N145" s="141"/>
      <c r="O145" s="133"/>
      <c r="P145" s="133"/>
      <c r="Q145" s="133"/>
      <c r="R145" s="133"/>
      <c r="S145" s="133"/>
      <c r="T145" s="14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3" t="s">
        <v>79</v>
      </c>
      <c r="AU145" s="3" t="s">
        <v>70</v>
      </c>
    </row>
    <row r="146" s="16" customFormat="true" ht="16.5" hidden="false" customHeight="true" outlineLevel="0" collapsed="false">
      <c r="A146" s="12"/>
      <c r="B146" s="62"/>
      <c r="C146" s="124" t="s">
        <v>106</v>
      </c>
      <c r="D146" s="124" t="s">
        <v>73</v>
      </c>
      <c r="E146" s="125" t="s">
        <v>244</v>
      </c>
      <c r="F146" s="126" t="s">
        <v>245</v>
      </c>
      <c r="G146" s="127" t="s">
        <v>241</v>
      </c>
      <c r="H146" s="128" t="n">
        <v>3</v>
      </c>
      <c r="I146" s="129"/>
      <c r="J146" s="130" t="n">
        <f aca="false">ROUND(I146*H146,2)</f>
        <v>0</v>
      </c>
      <c r="K146" s="126" t="s">
        <v>86</v>
      </c>
      <c r="L146" s="13"/>
      <c r="M146" s="131"/>
      <c r="N146" s="132" t="s">
        <v>30</v>
      </c>
      <c r="O146" s="133"/>
      <c r="P146" s="134" t="n">
        <f aca="false">O146*H146</f>
        <v>0</v>
      </c>
      <c r="Q146" s="134" t="n">
        <v>0</v>
      </c>
      <c r="R146" s="134" t="n">
        <f aca="false">Q146*H146</f>
        <v>0</v>
      </c>
      <c r="S146" s="134" t="n">
        <v>0</v>
      </c>
      <c r="T146" s="135" t="n">
        <f aca="false">S146*H146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36" t="s">
        <v>109</v>
      </c>
      <c r="AT146" s="136" t="s">
        <v>73</v>
      </c>
      <c r="AU146" s="136" t="s">
        <v>70</v>
      </c>
      <c r="AY146" s="3" t="s">
        <v>72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70</v>
      </c>
      <c r="BK146" s="137" t="n">
        <f aca="false">ROUND(I146*H146,2)</f>
        <v>0</v>
      </c>
      <c r="BL146" s="3" t="s">
        <v>109</v>
      </c>
      <c r="BM146" s="136" t="s">
        <v>135</v>
      </c>
    </row>
    <row r="147" s="16" customFormat="true" ht="12.8" hidden="false" customHeight="false" outlineLevel="0" collapsed="false">
      <c r="A147" s="12"/>
      <c r="B147" s="62"/>
      <c r="C147" s="64"/>
      <c r="D147" s="138" t="s">
        <v>79</v>
      </c>
      <c r="E147" s="64"/>
      <c r="F147" s="139" t="s">
        <v>245</v>
      </c>
      <c r="G147" s="64"/>
      <c r="H147" s="64"/>
      <c r="I147" s="14"/>
      <c r="J147" s="64"/>
      <c r="K147" s="64"/>
      <c r="L147" s="13"/>
      <c r="M147" s="140"/>
      <c r="N147" s="141"/>
      <c r="O147" s="133"/>
      <c r="P147" s="133"/>
      <c r="Q147" s="133"/>
      <c r="R147" s="133"/>
      <c r="S147" s="133"/>
      <c r="T147" s="14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3" t="s">
        <v>79</v>
      </c>
      <c r="AU147" s="3" t="s">
        <v>70</v>
      </c>
    </row>
    <row r="148" s="16" customFormat="true" ht="16.5" hidden="false" customHeight="true" outlineLevel="0" collapsed="false">
      <c r="A148" s="12"/>
      <c r="B148" s="62"/>
      <c r="C148" s="124" t="s">
        <v>137</v>
      </c>
      <c r="D148" s="124" t="s">
        <v>73</v>
      </c>
      <c r="E148" s="125" t="s">
        <v>246</v>
      </c>
      <c r="F148" s="126" t="s">
        <v>247</v>
      </c>
      <c r="G148" s="127" t="s">
        <v>241</v>
      </c>
      <c r="H148" s="128" t="n">
        <v>7</v>
      </c>
      <c r="I148" s="129"/>
      <c r="J148" s="130" t="n">
        <f aca="false">ROUND(I148*H148,2)</f>
        <v>0</v>
      </c>
      <c r="K148" s="126" t="s">
        <v>86</v>
      </c>
      <c r="L148" s="13"/>
      <c r="M148" s="131"/>
      <c r="N148" s="132" t="s">
        <v>30</v>
      </c>
      <c r="O148" s="133"/>
      <c r="P148" s="134" t="n">
        <f aca="false">O148*H148</f>
        <v>0</v>
      </c>
      <c r="Q148" s="134" t="n">
        <v>0</v>
      </c>
      <c r="R148" s="134" t="n">
        <f aca="false">Q148*H148</f>
        <v>0</v>
      </c>
      <c r="S148" s="134" t="n">
        <v>0</v>
      </c>
      <c r="T148" s="135" t="n">
        <f aca="false">S148*H148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36" t="s">
        <v>109</v>
      </c>
      <c r="AT148" s="136" t="s">
        <v>73</v>
      </c>
      <c r="AU148" s="136" t="s">
        <v>70</v>
      </c>
      <c r="AY148" s="3" t="s">
        <v>72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70</v>
      </c>
      <c r="BK148" s="137" t="n">
        <f aca="false">ROUND(I148*H148,2)</f>
        <v>0</v>
      </c>
      <c r="BL148" s="3" t="s">
        <v>109</v>
      </c>
      <c r="BM148" s="136" t="s">
        <v>141</v>
      </c>
    </row>
    <row r="149" s="16" customFormat="true" ht="12.8" hidden="false" customHeight="false" outlineLevel="0" collapsed="false">
      <c r="A149" s="12"/>
      <c r="B149" s="62"/>
      <c r="C149" s="64"/>
      <c r="D149" s="138" t="s">
        <v>79</v>
      </c>
      <c r="E149" s="64"/>
      <c r="F149" s="139" t="s">
        <v>247</v>
      </c>
      <c r="G149" s="64"/>
      <c r="H149" s="64"/>
      <c r="I149" s="14"/>
      <c r="J149" s="64"/>
      <c r="K149" s="64"/>
      <c r="L149" s="13"/>
      <c r="M149" s="140"/>
      <c r="N149" s="141"/>
      <c r="O149" s="133"/>
      <c r="P149" s="133"/>
      <c r="Q149" s="133"/>
      <c r="R149" s="133"/>
      <c r="S149" s="133"/>
      <c r="T149" s="14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3" t="s">
        <v>79</v>
      </c>
      <c r="AU149" s="3" t="s">
        <v>70</v>
      </c>
    </row>
    <row r="150" s="16" customFormat="true" ht="16.5" hidden="false" customHeight="true" outlineLevel="0" collapsed="false">
      <c r="A150" s="12"/>
      <c r="B150" s="62"/>
      <c r="C150" s="124" t="s">
        <v>109</v>
      </c>
      <c r="D150" s="124" t="s">
        <v>73</v>
      </c>
      <c r="E150" s="125" t="s">
        <v>248</v>
      </c>
      <c r="F150" s="126" t="s">
        <v>249</v>
      </c>
      <c r="G150" s="127" t="s">
        <v>241</v>
      </c>
      <c r="H150" s="128" t="n">
        <v>18</v>
      </c>
      <c r="I150" s="129"/>
      <c r="J150" s="130" t="n">
        <f aca="false">ROUND(I150*H150,2)</f>
        <v>0</v>
      </c>
      <c r="K150" s="126" t="s">
        <v>86</v>
      </c>
      <c r="L150" s="13"/>
      <c r="M150" s="131"/>
      <c r="N150" s="132" t="s">
        <v>30</v>
      </c>
      <c r="O150" s="133"/>
      <c r="P150" s="134" t="n">
        <f aca="false">O150*H150</f>
        <v>0</v>
      </c>
      <c r="Q150" s="134" t="n">
        <v>0</v>
      </c>
      <c r="R150" s="134" t="n">
        <f aca="false">Q150*H150</f>
        <v>0</v>
      </c>
      <c r="S150" s="134" t="n">
        <v>0</v>
      </c>
      <c r="T150" s="135" t="n">
        <f aca="false">S150*H150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36" t="s">
        <v>109</v>
      </c>
      <c r="AT150" s="136" t="s">
        <v>73</v>
      </c>
      <c r="AU150" s="136" t="s">
        <v>70</v>
      </c>
      <c r="AY150" s="3" t="s">
        <v>72</v>
      </c>
      <c r="BE150" s="137" t="n">
        <f aca="false">IF(N150="základní",J150,0)</f>
        <v>0</v>
      </c>
      <c r="BF150" s="137" t="n">
        <f aca="false">IF(N150="snížená",J150,0)</f>
        <v>0</v>
      </c>
      <c r="BG150" s="137" t="n">
        <f aca="false">IF(N150="zákl. přenesená",J150,0)</f>
        <v>0</v>
      </c>
      <c r="BH150" s="137" t="n">
        <f aca="false">IF(N150="sníž. přenesená",J150,0)</f>
        <v>0</v>
      </c>
      <c r="BI150" s="137" t="n">
        <f aca="false">IF(N150="nulová",J150,0)</f>
        <v>0</v>
      </c>
      <c r="BJ150" s="3" t="s">
        <v>70</v>
      </c>
      <c r="BK150" s="137" t="n">
        <f aca="false">ROUND(I150*H150,2)</f>
        <v>0</v>
      </c>
      <c r="BL150" s="3" t="s">
        <v>109</v>
      </c>
      <c r="BM150" s="136" t="s">
        <v>144</v>
      </c>
    </row>
    <row r="151" s="16" customFormat="true" ht="12.8" hidden="false" customHeight="false" outlineLevel="0" collapsed="false">
      <c r="A151" s="12"/>
      <c r="B151" s="62"/>
      <c r="C151" s="64"/>
      <c r="D151" s="138" t="s">
        <v>79</v>
      </c>
      <c r="E151" s="64"/>
      <c r="F151" s="139" t="s">
        <v>249</v>
      </c>
      <c r="G151" s="64"/>
      <c r="H151" s="64"/>
      <c r="I151" s="14"/>
      <c r="J151" s="64"/>
      <c r="K151" s="64"/>
      <c r="L151" s="13"/>
      <c r="M151" s="140"/>
      <c r="N151" s="141"/>
      <c r="O151" s="133"/>
      <c r="P151" s="133"/>
      <c r="Q151" s="133"/>
      <c r="R151" s="133"/>
      <c r="S151" s="133"/>
      <c r="T151" s="14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3" t="s">
        <v>79</v>
      </c>
      <c r="AU151" s="3" t="s">
        <v>70</v>
      </c>
    </row>
    <row r="152" s="16" customFormat="true" ht="16.5" hidden="false" customHeight="true" outlineLevel="0" collapsed="false">
      <c r="A152" s="12"/>
      <c r="B152" s="62"/>
      <c r="C152" s="124" t="s">
        <v>146</v>
      </c>
      <c r="D152" s="124" t="s">
        <v>73</v>
      </c>
      <c r="E152" s="125" t="s">
        <v>250</v>
      </c>
      <c r="F152" s="126" t="s">
        <v>251</v>
      </c>
      <c r="G152" s="127" t="s">
        <v>241</v>
      </c>
      <c r="H152" s="128" t="n">
        <v>8</v>
      </c>
      <c r="I152" s="129"/>
      <c r="J152" s="130" t="n">
        <f aca="false">ROUND(I152*H152,2)</f>
        <v>0</v>
      </c>
      <c r="K152" s="126" t="s">
        <v>86</v>
      </c>
      <c r="L152" s="13"/>
      <c r="M152" s="131"/>
      <c r="N152" s="132" t="s">
        <v>30</v>
      </c>
      <c r="O152" s="133"/>
      <c r="P152" s="134" t="n">
        <f aca="false">O152*H152</f>
        <v>0</v>
      </c>
      <c r="Q152" s="134" t="n">
        <v>0</v>
      </c>
      <c r="R152" s="134" t="n">
        <f aca="false">Q152*H152</f>
        <v>0</v>
      </c>
      <c r="S152" s="134" t="n">
        <v>0</v>
      </c>
      <c r="T152" s="135" t="n">
        <f aca="false">S152*H152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36" t="s">
        <v>109</v>
      </c>
      <c r="AT152" s="136" t="s">
        <v>73</v>
      </c>
      <c r="AU152" s="136" t="s">
        <v>70</v>
      </c>
      <c r="AY152" s="3" t="s">
        <v>72</v>
      </c>
      <c r="BE152" s="137" t="n">
        <f aca="false">IF(N152="základní",J152,0)</f>
        <v>0</v>
      </c>
      <c r="BF152" s="137" t="n">
        <f aca="false">IF(N152="snížená",J152,0)</f>
        <v>0</v>
      </c>
      <c r="BG152" s="137" t="n">
        <f aca="false">IF(N152="zákl. přenesená",J152,0)</f>
        <v>0</v>
      </c>
      <c r="BH152" s="137" t="n">
        <f aca="false">IF(N152="sníž. přenesená",J152,0)</f>
        <v>0</v>
      </c>
      <c r="BI152" s="137" t="n">
        <f aca="false">IF(N152="nulová",J152,0)</f>
        <v>0</v>
      </c>
      <c r="BJ152" s="3" t="s">
        <v>70</v>
      </c>
      <c r="BK152" s="137" t="n">
        <f aca="false">ROUND(I152*H152,2)</f>
        <v>0</v>
      </c>
      <c r="BL152" s="3" t="s">
        <v>109</v>
      </c>
      <c r="BM152" s="136" t="s">
        <v>149</v>
      </c>
    </row>
    <row r="153" s="16" customFormat="true" ht="12.8" hidden="false" customHeight="false" outlineLevel="0" collapsed="false">
      <c r="A153" s="12"/>
      <c r="B153" s="62"/>
      <c r="C153" s="64"/>
      <c r="D153" s="138" t="s">
        <v>79</v>
      </c>
      <c r="E153" s="64"/>
      <c r="F153" s="139" t="s">
        <v>251</v>
      </c>
      <c r="G153" s="64"/>
      <c r="H153" s="64"/>
      <c r="I153" s="14"/>
      <c r="J153" s="64"/>
      <c r="K153" s="64"/>
      <c r="L153" s="13"/>
      <c r="M153" s="140"/>
      <c r="N153" s="141"/>
      <c r="O153" s="133"/>
      <c r="P153" s="133"/>
      <c r="Q153" s="133"/>
      <c r="R153" s="133"/>
      <c r="S153" s="133"/>
      <c r="T153" s="14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3" t="s">
        <v>79</v>
      </c>
      <c r="AU153" s="3" t="s">
        <v>70</v>
      </c>
    </row>
    <row r="154" s="16" customFormat="true" ht="16.5" hidden="false" customHeight="true" outlineLevel="0" collapsed="false">
      <c r="A154" s="12"/>
      <c r="B154" s="62"/>
      <c r="C154" s="124" t="s">
        <v>114</v>
      </c>
      <c r="D154" s="124" t="s">
        <v>73</v>
      </c>
      <c r="E154" s="125" t="s">
        <v>252</v>
      </c>
      <c r="F154" s="126" t="s">
        <v>253</v>
      </c>
      <c r="G154" s="127" t="s">
        <v>241</v>
      </c>
      <c r="H154" s="128" t="n">
        <v>5</v>
      </c>
      <c r="I154" s="129"/>
      <c r="J154" s="130" t="n">
        <f aca="false">ROUND(I154*H154,2)</f>
        <v>0</v>
      </c>
      <c r="K154" s="126" t="s">
        <v>86</v>
      </c>
      <c r="L154" s="13"/>
      <c r="M154" s="131"/>
      <c r="N154" s="132" t="s">
        <v>30</v>
      </c>
      <c r="O154" s="133"/>
      <c r="P154" s="134" t="n">
        <f aca="false">O154*H154</f>
        <v>0</v>
      </c>
      <c r="Q154" s="134" t="n">
        <v>0</v>
      </c>
      <c r="R154" s="134" t="n">
        <f aca="false">Q154*H154</f>
        <v>0</v>
      </c>
      <c r="S154" s="134" t="n">
        <v>0</v>
      </c>
      <c r="T154" s="135" t="n">
        <f aca="false">S154*H154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36" t="s">
        <v>109</v>
      </c>
      <c r="AT154" s="136" t="s">
        <v>73</v>
      </c>
      <c r="AU154" s="136" t="s">
        <v>70</v>
      </c>
      <c r="AY154" s="3" t="s">
        <v>72</v>
      </c>
      <c r="BE154" s="137" t="n">
        <f aca="false">IF(N154="základní",J154,0)</f>
        <v>0</v>
      </c>
      <c r="BF154" s="137" t="n">
        <f aca="false">IF(N154="snížená",J154,0)</f>
        <v>0</v>
      </c>
      <c r="BG154" s="137" t="n">
        <f aca="false">IF(N154="zákl. přenesená",J154,0)</f>
        <v>0</v>
      </c>
      <c r="BH154" s="137" t="n">
        <f aca="false">IF(N154="sníž. přenesená",J154,0)</f>
        <v>0</v>
      </c>
      <c r="BI154" s="137" t="n">
        <f aca="false">IF(N154="nulová",J154,0)</f>
        <v>0</v>
      </c>
      <c r="BJ154" s="3" t="s">
        <v>70</v>
      </c>
      <c r="BK154" s="137" t="n">
        <f aca="false">ROUND(I154*H154,2)</f>
        <v>0</v>
      </c>
      <c r="BL154" s="3" t="s">
        <v>109</v>
      </c>
      <c r="BM154" s="136" t="s">
        <v>154</v>
      </c>
    </row>
    <row r="155" s="16" customFormat="true" ht="12.8" hidden="false" customHeight="false" outlineLevel="0" collapsed="false">
      <c r="A155" s="12"/>
      <c r="B155" s="62"/>
      <c r="C155" s="64"/>
      <c r="D155" s="138" t="s">
        <v>79</v>
      </c>
      <c r="E155" s="64"/>
      <c r="F155" s="139" t="s">
        <v>253</v>
      </c>
      <c r="G155" s="64"/>
      <c r="H155" s="64"/>
      <c r="I155" s="14"/>
      <c r="J155" s="64"/>
      <c r="K155" s="64"/>
      <c r="L155" s="13"/>
      <c r="M155" s="140"/>
      <c r="N155" s="141"/>
      <c r="O155" s="133"/>
      <c r="P155" s="133"/>
      <c r="Q155" s="133"/>
      <c r="R155" s="133"/>
      <c r="S155" s="133"/>
      <c r="T155" s="14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3" t="s">
        <v>79</v>
      </c>
      <c r="AU155" s="3" t="s">
        <v>70</v>
      </c>
    </row>
    <row r="156" s="16" customFormat="true" ht="16.5" hidden="false" customHeight="true" outlineLevel="0" collapsed="false">
      <c r="A156" s="12"/>
      <c r="B156" s="62"/>
      <c r="C156" s="124" t="s">
        <v>155</v>
      </c>
      <c r="D156" s="124" t="s">
        <v>73</v>
      </c>
      <c r="E156" s="125" t="s">
        <v>254</v>
      </c>
      <c r="F156" s="126" t="s">
        <v>255</v>
      </c>
      <c r="G156" s="127" t="s">
        <v>241</v>
      </c>
      <c r="H156" s="128" t="n">
        <v>12</v>
      </c>
      <c r="I156" s="129"/>
      <c r="J156" s="130" t="n">
        <f aca="false">ROUND(I156*H156,2)</f>
        <v>0</v>
      </c>
      <c r="K156" s="126" t="s">
        <v>86</v>
      </c>
      <c r="L156" s="13"/>
      <c r="M156" s="131"/>
      <c r="N156" s="132" t="s">
        <v>30</v>
      </c>
      <c r="O156" s="133"/>
      <c r="P156" s="134" t="n">
        <f aca="false">O156*H156</f>
        <v>0</v>
      </c>
      <c r="Q156" s="134" t="n">
        <v>0</v>
      </c>
      <c r="R156" s="134" t="n">
        <f aca="false">Q156*H156</f>
        <v>0</v>
      </c>
      <c r="S156" s="134" t="n">
        <v>0</v>
      </c>
      <c r="T156" s="135" t="n">
        <f aca="false">S156*H156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36" t="s">
        <v>109</v>
      </c>
      <c r="AT156" s="136" t="s">
        <v>73</v>
      </c>
      <c r="AU156" s="136" t="s">
        <v>70</v>
      </c>
      <c r="AY156" s="3" t="s">
        <v>72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70</v>
      </c>
      <c r="BK156" s="137" t="n">
        <f aca="false">ROUND(I156*H156,2)</f>
        <v>0</v>
      </c>
      <c r="BL156" s="3" t="s">
        <v>109</v>
      </c>
      <c r="BM156" s="136" t="s">
        <v>158</v>
      </c>
    </row>
    <row r="157" s="16" customFormat="true" ht="12.8" hidden="false" customHeight="false" outlineLevel="0" collapsed="false">
      <c r="A157" s="12"/>
      <c r="B157" s="62"/>
      <c r="C157" s="64"/>
      <c r="D157" s="138" t="s">
        <v>79</v>
      </c>
      <c r="E157" s="64"/>
      <c r="F157" s="139" t="s">
        <v>255</v>
      </c>
      <c r="G157" s="64"/>
      <c r="H157" s="64"/>
      <c r="I157" s="14"/>
      <c r="J157" s="64"/>
      <c r="K157" s="64"/>
      <c r="L157" s="13"/>
      <c r="M157" s="140"/>
      <c r="N157" s="141"/>
      <c r="O157" s="133"/>
      <c r="P157" s="133"/>
      <c r="Q157" s="133"/>
      <c r="R157" s="133"/>
      <c r="S157" s="133"/>
      <c r="T157" s="14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3" t="s">
        <v>79</v>
      </c>
      <c r="AU157" s="3" t="s">
        <v>70</v>
      </c>
    </row>
    <row r="158" s="16" customFormat="true" ht="16.5" hidden="false" customHeight="true" outlineLevel="0" collapsed="false">
      <c r="A158" s="12"/>
      <c r="B158" s="62"/>
      <c r="C158" s="124" t="s">
        <v>119</v>
      </c>
      <c r="D158" s="124" t="s">
        <v>73</v>
      </c>
      <c r="E158" s="125" t="s">
        <v>256</v>
      </c>
      <c r="F158" s="126" t="s">
        <v>257</v>
      </c>
      <c r="G158" s="127" t="s">
        <v>241</v>
      </c>
      <c r="H158" s="128" t="n">
        <v>3</v>
      </c>
      <c r="I158" s="129"/>
      <c r="J158" s="130" t="n">
        <f aca="false">ROUND(I158*H158,2)</f>
        <v>0</v>
      </c>
      <c r="K158" s="126" t="s">
        <v>86</v>
      </c>
      <c r="L158" s="13"/>
      <c r="M158" s="131"/>
      <c r="N158" s="132" t="s">
        <v>30</v>
      </c>
      <c r="O158" s="133"/>
      <c r="P158" s="134" t="n">
        <f aca="false">O158*H158</f>
        <v>0</v>
      </c>
      <c r="Q158" s="134" t="n">
        <v>0</v>
      </c>
      <c r="R158" s="134" t="n">
        <f aca="false">Q158*H158</f>
        <v>0</v>
      </c>
      <c r="S158" s="134" t="n">
        <v>0</v>
      </c>
      <c r="T158" s="135" t="n">
        <f aca="false">S158*H158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36" t="s">
        <v>109</v>
      </c>
      <c r="AT158" s="136" t="s">
        <v>73</v>
      </c>
      <c r="AU158" s="136" t="s">
        <v>70</v>
      </c>
      <c r="AY158" s="3" t="s">
        <v>72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70</v>
      </c>
      <c r="BK158" s="137" t="n">
        <f aca="false">ROUND(I158*H158,2)</f>
        <v>0</v>
      </c>
      <c r="BL158" s="3" t="s">
        <v>109</v>
      </c>
      <c r="BM158" s="136" t="s">
        <v>162</v>
      </c>
    </row>
    <row r="159" s="16" customFormat="true" ht="12.8" hidden="false" customHeight="false" outlineLevel="0" collapsed="false">
      <c r="A159" s="12"/>
      <c r="B159" s="62"/>
      <c r="C159" s="64"/>
      <c r="D159" s="138" t="s">
        <v>79</v>
      </c>
      <c r="E159" s="64"/>
      <c r="F159" s="139" t="s">
        <v>257</v>
      </c>
      <c r="G159" s="64"/>
      <c r="H159" s="64"/>
      <c r="I159" s="14"/>
      <c r="J159" s="64"/>
      <c r="K159" s="64"/>
      <c r="L159" s="13"/>
      <c r="M159" s="140"/>
      <c r="N159" s="141"/>
      <c r="O159" s="133"/>
      <c r="P159" s="133"/>
      <c r="Q159" s="133"/>
      <c r="R159" s="133"/>
      <c r="S159" s="133"/>
      <c r="T159" s="14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3" t="s">
        <v>79</v>
      </c>
      <c r="AU159" s="3" t="s">
        <v>70</v>
      </c>
    </row>
    <row r="160" s="16" customFormat="true" ht="21.75" hidden="false" customHeight="true" outlineLevel="0" collapsed="false">
      <c r="A160" s="12"/>
      <c r="B160" s="62"/>
      <c r="C160" s="124" t="s">
        <v>165</v>
      </c>
      <c r="D160" s="124" t="s">
        <v>73</v>
      </c>
      <c r="E160" s="125" t="s">
        <v>258</v>
      </c>
      <c r="F160" s="126" t="s">
        <v>259</v>
      </c>
      <c r="G160" s="127" t="s">
        <v>241</v>
      </c>
      <c r="H160" s="128" t="n">
        <v>2</v>
      </c>
      <c r="I160" s="129"/>
      <c r="J160" s="130" t="n">
        <f aca="false">ROUND(I160*H160,2)</f>
        <v>0</v>
      </c>
      <c r="K160" s="126" t="s">
        <v>86</v>
      </c>
      <c r="L160" s="13"/>
      <c r="M160" s="131"/>
      <c r="N160" s="132" t="s">
        <v>30</v>
      </c>
      <c r="O160" s="133"/>
      <c r="P160" s="134" t="n">
        <f aca="false">O160*H160</f>
        <v>0</v>
      </c>
      <c r="Q160" s="134" t="n">
        <v>0</v>
      </c>
      <c r="R160" s="134" t="n">
        <f aca="false">Q160*H160</f>
        <v>0</v>
      </c>
      <c r="S160" s="134" t="n">
        <v>0</v>
      </c>
      <c r="T160" s="135" t="n">
        <f aca="false">S160*H160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36" t="s">
        <v>109</v>
      </c>
      <c r="AT160" s="136" t="s">
        <v>73</v>
      </c>
      <c r="AU160" s="136" t="s">
        <v>70</v>
      </c>
      <c r="AY160" s="3" t="s">
        <v>72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70</v>
      </c>
      <c r="BK160" s="137" t="n">
        <f aca="false">ROUND(I160*H160,2)</f>
        <v>0</v>
      </c>
      <c r="BL160" s="3" t="s">
        <v>109</v>
      </c>
      <c r="BM160" s="136" t="s">
        <v>168</v>
      </c>
    </row>
    <row r="161" s="16" customFormat="true" ht="17.9" hidden="false" customHeight="false" outlineLevel="0" collapsed="false">
      <c r="A161" s="12"/>
      <c r="B161" s="62"/>
      <c r="C161" s="64"/>
      <c r="D161" s="138" t="s">
        <v>79</v>
      </c>
      <c r="E161" s="64"/>
      <c r="F161" s="139" t="s">
        <v>259</v>
      </c>
      <c r="G161" s="64"/>
      <c r="H161" s="64"/>
      <c r="I161" s="14"/>
      <c r="J161" s="64"/>
      <c r="K161" s="64"/>
      <c r="L161" s="13"/>
      <c r="M161" s="140"/>
      <c r="N161" s="141"/>
      <c r="O161" s="133"/>
      <c r="P161" s="133"/>
      <c r="Q161" s="133"/>
      <c r="R161" s="133"/>
      <c r="S161" s="133"/>
      <c r="T161" s="14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3" t="s">
        <v>79</v>
      </c>
      <c r="AU161" s="3" t="s">
        <v>70</v>
      </c>
    </row>
    <row r="162" s="16" customFormat="true" ht="21.75" hidden="false" customHeight="true" outlineLevel="0" collapsed="false">
      <c r="A162" s="12"/>
      <c r="B162" s="62"/>
      <c r="C162" s="124" t="s">
        <v>123</v>
      </c>
      <c r="D162" s="124" t="s">
        <v>73</v>
      </c>
      <c r="E162" s="125" t="s">
        <v>260</v>
      </c>
      <c r="F162" s="126" t="s">
        <v>261</v>
      </c>
      <c r="G162" s="127" t="s">
        <v>241</v>
      </c>
      <c r="H162" s="128" t="n">
        <v>7</v>
      </c>
      <c r="I162" s="129"/>
      <c r="J162" s="130" t="n">
        <f aca="false">ROUND(I162*H162,2)</f>
        <v>0</v>
      </c>
      <c r="K162" s="126" t="s">
        <v>86</v>
      </c>
      <c r="L162" s="13"/>
      <c r="M162" s="131"/>
      <c r="N162" s="132" t="s">
        <v>30</v>
      </c>
      <c r="O162" s="133"/>
      <c r="P162" s="134" t="n">
        <f aca="false">O162*H162</f>
        <v>0</v>
      </c>
      <c r="Q162" s="134" t="n">
        <v>0</v>
      </c>
      <c r="R162" s="134" t="n">
        <f aca="false">Q162*H162</f>
        <v>0</v>
      </c>
      <c r="S162" s="134" t="n">
        <v>0</v>
      </c>
      <c r="T162" s="135" t="n">
        <f aca="false">S162*H162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36" t="s">
        <v>109</v>
      </c>
      <c r="AT162" s="136" t="s">
        <v>73</v>
      </c>
      <c r="AU162" s="136" t="s">
        <v>70</v>
      </c>
      <c r="AY162" s="3" t="s">
        <v>72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70</v>
      </c>
      <c r="BK162" s="137" t="n">
        <f aca="false">ROUND(I162*H162,2)</f>
        <v>0</v>
      </c>
      <c r="BL162" s="3" t="s">
        <v>109</v>
      </c>
      <c r="BM162" s="136" t="s">
        <v>171</v>
      </c>
    </row>
    <row r="163" s="16" customFormat="true" ht="17.9" hidden="false" customHeight="false" outlineLevel="0" collapsed="false">
      <c r="A163" s="12"/>
      <c r="B163" s="62"/>
      <c r="C163" s="64"/>
      <c r="D163" s="138" t="s">
        <v>79</v>
      </c>
      <c r="E163" s="64"/>
      <c r="F163" s="139" t="s">
        <v>261</v>
      </c>
      <c r="G163" s="64"/>
      <c r="H163" s="64"/>
      <c r="I163" s="14"/>
      <c r="J163" s="64"/>
      <c r="K163" s="64"/>
      <c r="L163" s="13"/>
      <c r="M163" s="140"/>
      <c r="N163" s="141"/>
      <c r="O163" s="133"/>
      <c r="P163" s="133"/>
      <c r="Q163" s="133"/>
      <c r="R163" s="133"/>
      <c r="S163" s="133"/>
      <c r="T163" s="14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3" t="s">
        <v>79</v>
      </c>
      <c r="AU163" s="3" t="s">
        <v>70</v>
      </c>
    </row>
    <row r="164" s="16" customFormat="true" ht="21.75" hidden="false" customHeight="true" outlineLevel="0" collapsed="false">
      <c r="A164" s="12"/>
      <c r="B164" s="62"/>
      <c r="C164" s="124" t="s">
        <v>174</v>
      </c>
      <c r="D164" s="124" t="s">
        <v>73</v>
      </c>
      <c r="E164" s="125" t="s">
        <v>262</v>
      </c>
      <c r="F164" s="126" t="s">
        <v>263</v>
      </c>
      <c r="G164" s="127" t="s">
        <v>241</v>
      </c>
      <c r="H164" s="128" t="n">
        <v>1</v>
      </c>
      <c r="I164" s="129"/>
      <c r="J164" s="130" t="n">
        <f aca="false">ROUND(I164*H164,2)</f>
        <v>0</v>
      </c>
      <c r="K164" s="126" t="s">
        <v>86</v>
      </c>
      <c r="L164" s="13"/>
      <c r="M164" s="131"/>
      <c r="N164" s="132" t="s">
        <v>30</v>
      </c>
      <c r="O164" s="133"/>
      <c r="P164" s="134" t="n">
        <f aca="false">O164*H164</f>
        <v>0</v>
      </c>
      <c r="Q164" s="134" t="n">
        <v>0</v>
      </c>
      <c r="R164" s="134" t="n">
        <f aca="false">Q164*H164</f>
        <v>0</v>
      </c>
      <c r="S164" s="134" t="n">
        <v>0</v>
      </c>
      <c r="T164" s="135" t="n">
        <f aca="false">S164*H164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36" t="s">
        <v>109</v>
      </c>
      <c r="AT164" s="136" t="s">
        <v>73</v>
      </c>
      <c r="AU164" s="136" t="s">
        <v>70</v>
      </c>
      <c r="AY164" s="3" t="s">
        <v>72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70</v>
      </c>
      <c r="BK164" s="137" t="n">
        <f aca="false">ROUND(I164*H164,2)</f>
        <v>0</v>
      </c>
      <c r="BL164" s="3" t="s">
        <v>109</v>
      </c>
      <c r="BM164" s="136" t="s">
        <v>177</v>
      </c>
    </row>
    <row r="165" s="16" customFormat="true" ht="17.9" hidden="false" customHeight="false" outlineLevel="0" collapsed="false">
      <c r="A165" s="12"/>
      <c r="B165" s="62"/>
      <c r="C165" s="64"/>
      <c r="D165" s="138" t="s">
        <v>79</v>
      </c>
      <c r="E165" s="64"/>
      <c r="F165" s="139" t="s">
        <v>263</v>
      </c>
      <c r="G165" s="64"/>
      <c r="H165" s="64"/>
      <c r="I165" s="14"/>
      <c r="J165" s="64"/>
      <c r="K165" s="64"/>
      <c r="L165" s="13"/>
      <c r="M165" s="140"/>
      <c r="N165" s="141"/>
      <c r="O165" s="133"/>
      <c r="P165" s="133"/>
      <c r="Q165" s="133"/>
      <c r="R165" s="133"/>
      <c r="S165" s="133"/>
      <c r="T165" s="14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3" t="s">
        <v>79</v>
      </c>
      <c r="AU165" s="3" t="s">
        <v>70</v>
      </c>
    </row>
    <row r="166" s="16" customFormat="true" ht="21.75" hidden="false" customHeight="true" outlineLevel="0" collapsed="false">
      <c r="A166" s="12"/>
      <c r="B166" s="62"/>
      <c r="C166" s="124" t="s">
        <v>128</v>
      </c>
      <c r="D166" s="124" t="s">
        <v>73</v>
      </c>
      <c r="E166" s="125" t="s">
        <v>264</v>
      </c>
      <c r="F166" s="126" t="s">
        <v>265</v>
      </c>
      <c r="G166" s="127" t="s">
        <v>241</v>
      </c>
      <c r="H166" s="128" t="n">
        <v>4</v>
      </c>
      <c r="I166" s="129"/>
      <c r="J166" s="130" t="n">
        <f aca="false">ROUND(I166*H166,2)</f>
        <v>0</v>
      </c>
      <c r="K166" s="126" t="s">
        <v>86</v>
      </c>
      <c r="L166" s="13"/>
      <c r="M166" s="131"/>
      <c r="N166" s="132" t="s">
        <v>30</v>
      </c>
      <c r="O166" s="133"/>
      <c r="P166" s="134" t="n">
        <f aca="false">O166*H166</f>
        <v>0</v>
      </c>
      <c r="Q166" s="134" t="n">
        <v>0</v>
      </c>
      <c r="R166" s="134" t="n">
        <f aca="false">Q166*H166</f>
        <v>0</v>
      </c>
      <c r="S166" s="134" t="n">
        <v>0</v>
      </c>
      <c r="T166" s="135" t="n">
        <f aca="false">S166*H166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36" t="s">
        <v>109</v>
      </c>
      <c r="AT166" s="136" t="s">
        <v>73</v>
      </c>
      <c r="AU166" s="136" t="s">
        <v>70</v>
      </c>
      <c r="AY166" s="3" t="s">
        <v>72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70</v>
      </c>
      <c r="BK166" s="137" t="n">
        <f aca="false">ROUND(I166*H166,2)</f>
        <v>0</v>
      </c>
      <c r="BL166" s="3" t="s">
        <v>109</v>
      </c>
      <c r="BM166" s="136" t="s">
        <v>181</v>
      </c>
    </row>
    <row r="167" s="16" customFormat="true" ht="17.9" hidden="false" customHeight="false" outlineLevel="0" collapsed="false">
      <c r="A167" s="12"/>
      <c r="B167" s="62"/>
      <c r="C167" s="64"/>
      <c r="D167" s="138" t="s">
        <v>79</v>
      </c>
      <c r="E167" s="64"/>
      <c r="F167" s="139" t="s">
        <v>265</v>
      </c>
      <c r="G167" s="64"/>
      <c r="H167" s="64"/>
      <c r="I167" s="14"/>
      <c r="J167" s="64"/>
      <c r="K167" s="64"/>
      <c r="L167" s="13"/>
      <c r="M167" s="140"/>
      <c r="N167" s="141"/>
      <c r="O167" s="133"/>
      <c r="P167" s="133"/>
      <c r="Q167" s="133"/>
      <c r="R167" s="133"/>
      <c r="S167" s="133"/>
      <c r="T167" s="14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3" t="s">
        <v>79</v>
      </c>
      <c r="AU167" s="3" t="s">
        <v>70</v>
      </c>
    </row>
    <row r="168" s="16" customFormat="true" ht="21.75" hidden="false" customHeight="true" outlineLevel="0" collapsed="false">
      <c r="A168" s="12"/>
      <c r="B168" s="62"/>
      <c r="C168" s="124" t="s">
        <v>183</v>
      </c>
      <c r="D168" s="124" t="s">
        <v>73</v>
      </c>
      <c r="E168" s="125" t="s">
        <v>266</v>
      </c>
      <c r="F168" s="126" t="s">
        <v>267</v>
      </c>
      <c r="G168" s="127" t="s">
        <v>241</v>
      </c>
      <c r="H168" s="128" t="n">
        <v>3</v>
      </c>
      <c r="I168" s="129"/>
      <c r="J168" s="130" t="n">
        <f aca="false">ROUND(I168*H168,2)</f>
        <v>0</v>
      </c>
      <c r="K168" s="126" t="s">
        <v>218</v>
      </c>
      <c r="L168" s="13"/>
      <c r="M168" s="131"/>
      <c r="N168" s="132" t="s">
        <v>30</v>
      </c>
      <c r="O168" s="133"/>
      <c r="P168" s="134" t="n">
        <f aca="false">O168*H168</f>
        <v>0</v>
      </c>
      <c r="Q168" s="134" t="n">
        <v>0</v>
      </c>
      <c r="R168" s="134" t="n">
        <f aca="false">Q168*H168</f>
        <v>0</v>
      </c>
      <c r="S168" s="134" t="n">
        <v>0</v>
      </c>
      <c r="T168" s="135" t="n">
        <f aca="false">S168*H168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36" t="s">
        <v>109</v>
      </c>
      <c r="AT168" s="136" t="s">
        <v>73</v>
      </c>
      <c r="AU168" s="136" t="s">
        <v>70</v>
      </c>
      <c r="AY168" s="3" t="s">
        <v>72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70</v>
      </c>
      <c r="BK168" s="137" t="n">
        <f aca="false">ROUND(I168*H168,2)</f>
        <v>0</v>
      </c>
      <c r="BL168" s="3" t="s">
        <v>109</v>
      </c>
      <c r="BM168" s="136" t="s">
        <v>186</v>
      </c>
    </row>
    <row r="169" s="16" customFormat="true" ht="17.9" hidden="false" customHeight="false" outlineLevel="0" collapsed="false">
      <c r="A169" s="12"/>
      <c r="B169" s="62"/>
      <c r="C169" s="64"/>
      <c r="D169" s="138" t="s">
        <v>79</v>
      </c>
      <c r="E169" s="64"/>
      <c r="F169" s="139" t="s">
        <v>267</v>
      </c>
      <c r="G169" s="64"/>
      <c r="H169" s="64"/>
      <c r="I169" s="14"/>
      <c r="J169" s="64"/>
      <c r="K169" s="64"/>
      <c r="L169" s="13"/>
      <c r="M169" s="140"/>
      <c r="N169" s="141"/>
      <c r="O169" s="133"/>
      <c r="P169" s="133"/>
      <c r="Q169" s="133"/>
      <c r="R169" s="133"/>
      <c r="S169" s="133"/>
      <c r="T169" s="14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3" t="s">
        <v>79</v>
      </c>
      <c r="AU169" s="3" t="s">
        <v>70</v>
      </c>
    </row>
    <row r="170" s="16" customFormat="true" ht="21.75" hidden="false" customHeight="true" outlineLevel="0" collapsed="false">
      <c r="A170" s="12"/>
      <c r="B170" s="62"/>
      <c r="C170" s="124" t="s">
        <v>132</v>
      </c>
      <c r="D170" s="124" t="s">
        <v>73</v>
      </c>
      <c r="E170" s="125" t="s">
        <v>268</v>
      </c>
      <c r="F170" s="126" t="s">
        <v>269</v>
      </c>
      <c r="G170" s="127" t="s">
        <v>241</v>
      </c>
      <c r="H170" s="128" t="n">
        <v>6</v>
      </c>
      <c r="I170" s="129"/>
      <c r="J170" s="130" t="n">
        <f aca="false">ROUND(I170*H170,2)</f>
        <v>0</v>
      </c>
      <c r="K170" s="126" t="s">
        <v>218</v>
      </c>
      <c r="L170" s="13"/>
      <c r="M170" s="131"/>
      <c r="N170" s="132" t="s">
        <v>30</v>
      </c>
      <c r="O170" s="133"/>
      <c r="P170" s="134" t="n">
        <f aca="false">O170*H170</f>
        <v>0</v>
      </c>
      <c r="Q170" s="134" t="n">
        <v>0</v>
      </c>
      <c r="R170" s="134" t="n">
        <f aca="false">Q170*H170</f>
        <v>0</v>
      </c>
      <c r="S170" s="134" t="n">
        <v>0</v>
      </c>
      <c r="T170" s="135" t="n">
        <f aca="false">S170*H170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36" t="s">
        <v>109</v>
      </c>
      <c r="AT170" s="136" t="s">
        <v>73</v>
      </c>
      <c r="AU170" s="136" t="s">
        <v>70</v>
      </c>
      <c r="AY170" s="3" t="s">
        <v>72</v>
      </c>
      <c r="BE170" s="137" t="n">
        <f aca="false">IF(N170="základní",J170,0)</f>
        <v>0</v>
      </c>
      <c r="BF170" s="137" t="n">
        <f aca="false">IF(N170="snížená",J170,0)</f>
        <v>0</v>
      </c>
      <c r="BG170" s="137" t="n">
        <f aca="false">IF(N170="zákl. přenesená",J170,0)</f>
        <v>0</v>
      </c>
      <c r="BH170" s="137" t="n">
        <f aca="false">IF(N170="sníž. přenesená",J170,0)</f>
        <v>0</v>
      </c>
      <c r="BI170" s="137" t="n">
        <f aca="false">IF(N170="nulová",J170,0)</f>
        <v>0</v>
      </c>
      <c r="BJ170" s="3" t="s">
        <v>70</v>
      </c>
      <c r="BK170" s="137" t="n">
        <f aca="false">ROUND(I170*H170,2)</f>
        <v>0</v>
      </c>
      <c r="BL170" s="3" t="s">
        <v>109</v>
      </c>
      <c r="BM170" s="136" t="s">
        <v>190</v>
      </c>
    </row>
    <row r="171" s="16" customFormat="true" ht="17.9" hidden="false" customHeight="false" outlineLevel="0" collapsed="false">
      <c r="A171" s="12"/>
      <c r="B171" s="62"/>
      <c r="C171" s="64"/>
      <c r="D171" s="138" t="s">
        <v>79</v>
      </c>
      <c r="E171" s="64"/>
      <c r="F171" s="139" t="s">
        <v>269</v>
      </c>
      <c r="G171" s="64"/>
      <c r="H171" s="64"/>
      <c r="I171" s="14"/>
      <c r="J171" s="64"/>
      <c r="K171" s="64"/>
      <c r="L171" s="13"/>
      <c r="M171" s="140"/>
      <c r="N171" s="141"/>
      <c r="O171" s="133"/>
      <c r="P171" s="133"/>
      <c r="Q171" s="133"/>
      <c r="R171" s="133"/>
      <c r="S171" s="133"/>
      <c r="T171" s="14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3" t="s">
        <v>79</v>
      </c>
      <c r="AU171" s="3" t="s">
        <v>70</v>
      </c>
    </row>
    <row r="172" s="16" customFormat="true" ht="21.75" hidden="false" customHeight="true" outlineLevel="0" collapsed="false">
      <c r="A172" s="12"/>
      <c r="B172" s="62"/>
      <c r="C172" s="124" t="s">
        <v>192</v>
      </c>
      <c r="D172" s="124" t="s">
        <v>73</v>
      </c>
      <c r="E172" s="125" t="s">
        <v>270</v>
      </c>
      <c r="F172" s="126" t="s">
        <v>271</v>
      </c>
      <c r="G172" s="127" t="s">
        <v>241</v>
      </c>
      <c r="H172" s="128" t="n">
        <v>10</v>
      </c>
      <c r="I172" s="129"/>
      <c r="J172" s="130" t="n">
        <f aca="false">ROUND(I172*H172,2)</f>
        <v>0</v>
      </c>
      <c r="K172" s="126" t="s">
        <v>86</v>
      </c>
      <c r="L172" s="13"/>
      <c r="M172" s="131"/>
      <c r="N172" s="132" t="s">
        <v>30</v>
      </c>
      <c r="O172" s="133"/>
      <c r="P172" s="134" t="n">
        <f aca="false">O172*H172</f>
        <v>0</v>
      </c>
      <c r="Q172" s="134" t="n">
        <v>0</v>
      </c>
      <c r="R172" s="134" t="n">
        <f aca="false">Q172*H172</f>
        <v>0</v>
      </c>
      <c r="S172" s="134" t="n">
        <v>0</v>
      </c>
      <c r="T172" s="135" t="n">
        <f aca="false">S172*H172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36" t="s">
        <v>109</v>
      </c>
      <c r="AT172" s="136" t="s">
        <v>73</v>
      </c>
      <c r="AU172" s="136" t="s">
        <v>70</v>
      </c>
      <c r="AY172" s="3" t="s">
        <v>72</v>
      </c>
      <c r="BE172" s="137" t="n">
        <f aca="false">IF(N172="základní",J172,0)</f>
        <v>0</v>
      </c>
      <c r="BF172" s="137" t="n">
        <f aca="false">IF(N172="snížená",J172,0)</f>
        <v>0</v>
      </c>
      <c r="BG172" s="137" t="n">
        <f aca="false">IF(N172="zákl. přenesená",J172,0)</f>
        <v>0</v>
      </c>
      <c r="BH172" s="137" t="n">
        <f aca="false">IF(N172="sníž. přenesená",J172,0)</f>
        <v>0</v>
      </c>
      <c r="BI172" s="137" t="n">
        <f aca="false">IF(N172="nulová",J172,0)</f>
        <v>0</v>
      </c>
      <c r="BJ172" s="3" t="s">
        <v>70</v>
      </c>
      <c r="BK172" s="137" t="n">
        <f aca="false">ROUND(I172*H172,2)</f>
        <v>0</v>
      </c>
      <c r="BL172" s="3" t="s">
        <v>109</v>
      </c>
      <c r="BM172" s="136" t="s">
        <v>195</v>
      </c>
    </row>
    <row r="173" s="16" customFormat="true" ht="17.9" hidden="false" customHeight="false" outlineLevel="0" collapsed="false">
      <c r="A173" s="12"/>
      <c r="B173" s="62"/>
      <c r="C173" s="64"/>
      <c r="D173" s="138" t="s">
        <v>79</v>
      </c>
      <c r="E173" s="64"/>
      <c r="F173" s="139" t="s">
        <v>271</v>
      </c>
      <c r="G173" s="64"/>
      <c r="H173" s="64"/>
      <c r="I173" s="14"/>
      <c r="J173" s="64"/>
      <c r="K173" s="64"/>
      <c r="L173" s="13"/>
      <c r="M173" s="140"/>
      <c r="N173" s="141"/>
      <c r="O173" s="133"/>
      <c r="P173" s="133"/>
      <c r="Q173" s="133"/>
      <c r="R173" s="133"/>
      <c r="S173" s="133"/>
      <c r="T173" s="14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3" t="s">
        <v>79</v>
      </c>
      <c r="AU173" s="3" t="s">
        <v>70</v>
      </c>
    </row>
    <row r="174" s="16" customFormat="true" ht="21.75" hidden="false" customHeight="true" outlineLevel="0" collapsed="false">
      <c r="A174" s="12"/>
      <c r="B174" s="62"/>
      <c r="C174" s="124" t="s">
        <v>135</v>
      </c>
      <c r="D174" s="124" t="s">
        <v>73</v>
      </c>
      <c r="E174" s="125" t="s">
        <v>272</v>
      </c>
      <c r="F174" s="126" t="s">
        <v>273</v>
      </c>
      <c r="G174" s="127" t="s">
        <v>241</v>
      </c>
      <c r="H174" s="128" t="n">
        <v>2</v>
      </c>
      <c r="I174" s="129"/>
      <c r="J174" s="130" t="n">
        <f aca="false">ROUND(I174*H174,2)</f>
        <v>0</v>
      </c>
      <c r="K174" s="126" t="s">
        <v>86</v>
      </c>
      <c r="L174" s="13"/>
      <c r="M174" s="131"/>
      <c r="N174" s="132" t="s">
        <v>30</v>
      </c>
      <c r="O174" s="133"/>
      <c r="P174" s="134" t="n">
        <f aca="false">O174*H174</f>
        <v>0</v>
      </c>
      <c r="Q174" s="134" t="n">
        <v>0</v>
      </c>
      <c r="R174" s="134" t="n">
        <f aca="false">Q174*H174</f>
        <v>0</v>
      </c>
      <c r="S174" s="134" t="n">
        <v>0</v>
      </c>
      <c r="T174" s="135" t="n">
        <f aca="false">S174*H174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36" t="s">
        <v>109</v>
      </c>
      <c r="AT174" s="136" t="s">
        <v>73</v>
      </c>
      <c r="AU174" s="136" t="s">
        <v>70</v>
      </c>
      <c r="AY174" s="3" t="s">
        <v>72</v>
      </c>
      <c r="BE174" s="137" t="n">
        <f aca="false">IF(N174="základní",J174,0)</f>
        <v>0</v>
      </c>
      <c r="BF174" s="137" t="n">
        <f aca="false">IF(N174="snížená",J174,0)</f>
        <v>0</v>
      </c>
      <c r="BG174" s="137" t="n">
        <f aca="false">IF(N174="zákl. přenesená",J174,0)</f>
        <v>0</v>
      </c>
      <c r="BH174" s="137" t="n">
        <f aca="false">IF(N174="sníž. přenesená",J174,0)</f>
        <v>0</v>
      </c>
      <c r="BI174" s="137" t="n">
        <f aca="false">IF(N174="nulová",J174,0)</f>
        <v>0</v>
      </c>
      <c r="BJ174" s="3" t="s">
        <v>70</v>
      </c>
      <c r="BK174" s="137" t="n">
        <f aca="false">ROUND(I174*H174,2)</f>
        <v>0</v>
      </c>
      <c r="BL174" s="3" t="s">
        <v>109</v>
      </c>
      <c r="BM174" s="136" t="s">
        <v>197</v>
      </c>
    </row>
    <row r="175" s="16" customFormat="true" ht="12.8" hidden="false" customHeight="false" outlineLevel="0" collapsed="false">
      <c r="A175" s="12"/>
      <c r="B175" s="62"/>
      <c r="C175" s="64"/>
      <c r="D175" s="138" t="s">
        <v>79</v>
      </c>
      <c r="E175" s="64"/>
      <c r="F175" s="139" t="s">
        <v>273</v>
      </c>
      <c r="G175" s="64"/>
      <c r="H175" s="64"/>
      <c r="I175" s="14"/>
      <c r="J175" s="64"/>
      <c r="K175" s="64"/>
      <c r="L175" s="13"/>
      <c r="M175" s="140"/>
      <c r="N175" s="141"/>
      <c r="O175" s="133"/>
      <c r="P175" s="133"/>
      <c r="Q175" s="133"/>
      <c r="R175" s="133"/>
      <c r="S175" s="133"/>
      <c r="T175" s="14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3" t="s">
        <v>79</v>
      </c>
      <c r="AU175" s="3" t="s">
        <v>70</v>
      </c>
    </row>
    <row r="176" s="16" customFormat="true" ht="16.5" hidden="false" customHeight="true" outlineLevel="0" collapsed="false">
      <c r="A176" s="12"/>
      <c r="B176" s="62"/>
      <c r="C176" s="124" t="s">
        <v>199</v>
      </c>
      <c r="D176" s="124" t="s">
        <v>73</v>
      </c>
      <c r="E176" s="125" t="s">
        <v>274</v>
      </c>
      <c r="F176" s="126" t="s">
        <v>275</v>
      </c>
      <c r="G176" s="127" t="s">
        <v>241</v>
      </c>
      <c r="H176" s="128" t="n">
        <v>16</v>
      </c>
      <c r="I176" s="129"/>
      <c r="J176" s="130" t="n">
        <f aca="false">ROUND(I176*H176,2)</f>
        <v>0</v>
      </c>
      <c r="K176" s="126" t="s">
        <v>86</v>
      </c>
      <c r="L176" s="13"/>
      <c r="M176" s="131"/>
      <c r="N176" s="132" t="s">
        <v>30</v>
      </c>
      <c r="O176" s="133"/>
      <c r="P176" s="134" t="n">
        <f aca="false">O176*H176</f>
        <v>0</v>
      </c>
      <c r="Q176" s="134" t="n">
        <v>0</v>
      </c>
      <c r="R176" s="134" t="n">
        <f aca="false">Q176*H176</f>
        <v>0</v>
      </c>
      <c r="S176" s="134" t="n">
        <v>0</v>
      </c>
      <c r="T176" s="135" t="n">
        <f aca="false">S176*H176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36" t="s">
        <v>109</v>
      </c>
      <c r="AT176" s="136" t="s">
        <v>73</v>
      </c>
      <c r="AU176" s="136" t="s">
        <v>70</v>
      </c>
      <c r="AY176" s="3" t="s">
        <v>72</v>
      </c>
      <c r="BE176" s="137" t="n">
        <f aca="false">IF(N176="základní",J176,0)</f>
        <v>0</v>
      </c>
      <c r="BF176" s="137" t="n">
        <f aca="false">IF(N176="snížená",J176,0)</f>
        <v>0</v>
      </c>
      <c r="BG176" s="137" t="n">
        <f aca="false">IF(N176="zákl. přenesená",J176,0)</f>
        <v>0</v>
      </c>
      <c r="BH176" s="137" t="n">
        <f aca="false">IF(N176="sníž. přenesená",J176,0)</f>
        <v>0</v>
      </c>
      <c r="BI176" s="137" t="n">
        <f aca="false">IF(N176="nulová",J176,0)</f>
        <v>0</v>
      </c>
      <c r="BJ176" s="3" t="s">
        <v>70</v>
      </c>
      <c r="BK176" s="137" t="n">
        <f aca="false">ROUND(I176*H176,2)</f>
        <v>0</v>
      </c>
      <c r="BL176" s="3" t="s">
        <v>109</v>
      </c>
      <c r="BM176" s="136" t="s">
        <v>200</v>
      </c>
    </row>
    <row r="177" s="16" customFormat="true" ht="12.8" hidden="false" customHeight="false" outlineLevel="0" collapsed="false">
      <c r="A177" s="12"/>
      <c r="B177" s="62"/>
      <c r="C177" s="64"/>
      <c r="D177" s="138" t="s">
        <v>79</v>
      </c>
      <c r="E177" s="64"/>
      <c r="F177" s="139" t="s">
        <v>275</v>
      </c>
      <c r="G177" s="64"/>
      <c r="H177" s="64"/>
      <c r="I177" s="14"/>
      <c r="J177" s="64"/>
      <c r="K177" s="64"/>
      <c r="L177" s="13"/>
      <c r="M177" s="140"/>
      <c r="N177" s="141"/>
      <c r="O177" s="133"/>
      <c r="P177" s="133"/>
      <c r="Q177" s="133"/>
      <c r="R177" s="133"/>
      <c r="S177" s="133"/>
      <c r="T177" s="14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3" t="s">
        <v>79</v>
      </c>
      <c r="AU177" s="3" t="s">
        <v>70</v>
      </c>
    </row>
    <row r="178" s="16" customFormat="true" ht="16.5" hidden="false" customHeight="true" outlineLevel="0" collapsed="false">
      <c r="A178" s="12"/>
      <c r="B178" s="62"/>
      <c r="C178" s="124" t="s">
        <v>141</v>
      </c>
      <c r="D178" s="124" t="s">
        <v>73</v>
      </c>
      <c r="E178" s="125" t="s">
        <v>276</v>
      </c>
      <c r="F178" s="126" t="s">
        <v>277</v>
      </c>
      <c r="G178" s="127" t="s">
        <v>127</v>
      </c>
      <c r="H178" s="128" t="n">
        <v>2.6</v>
      </c>
      <c r="I178" s="129"/>
      <c r="J178" s="130" t="n">
        <f aca="false">ROUND(I178*H178,2)</f>
        <v>0</v>
      </c>
      <c r="K178" s="126" t="s">
        <v>218</v>
      </c>
      <c r="L178" s="13"/>
      <c r="M178" s="131"/>
      <c r="N178" s="132" t="s">
        <v>30</v>
      </c>
      <c r="O178" s="133"/>
      <c r="P178" s="134" t="n">
        <f aca="false">O178*H178</f>
        <v>0</v>
      </c>
      <c r="Q178" s="134" t="n">
        <v>0</v>
      </c>
      <c r="R178" s="134" t="n">
        <f aca="false">Q178*H178</f>
        <v>0</v>
      </c>
      <c r="S178" s="134" t="n">
        <v>0</v>
      </c>
      <c r="T178" s="135" t="n">
        <f aca="false">S178*H178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36" t="s">
        <v>109</v>
      </c>
      <c r="AT178" s="136" t="s">
        <v>73</v>
      </c>
      <c r="AU178" s="136" t="s">
        <v>70</v>
      </c>
      <c r="AY178" s="3" t="s">
        <v>72</v>
      </c>
      <c r="BE178" s="137" t="n">
        <f aca="false">IF(N178="základní",J178,0)</f>
        <v>0</v>
      </c>
      <c r="BF178" s="137" t="n">
        <f aca="false">IF(N178="snížená",J178,0)</f>
        <v>0</v>
      </c>
      <c r="BG178" s="137" t="n">
        <f aca="false">IF(N178="zákl. přenesená",J178,0)</f>
        <v>0</v>
      </c>
      <c r="BH178" s="137" t="n">
        <f aca="false">IF(N178="sníž. přenesená",J178,0)</f>
        <v>0</v>
      </c>
      <c r="BI178" s="137" t="n">
        <f aca="false">IF(N178="nulová",J178,0)</f>
        <v>0</v>
      </c>
      <c r="BJ178" s="3" t="s">
        <v>70</v>
      </c>
      <c r="BK178" s="137" t="n">
        <f aca="false">ROUND(I178*H178,2)</f>
        <v>0</v>
      </c>
      <c r="BL178" s="3" t="s">
        <v>109</v>
      </c>
      <c r="BM178" s="136" t="s">
        <v>202</v>
      </c>
    </row>
    <row r="179" s="16" customFormat="true" ht="12.8" hidden="false" customHeight="false" outlineLevel="0" collapsed="false">
      <c r="A179" s="12"/>
      <c r="B179" s="62"/>
      <c r="C179" s="64"/>
      <c r="D179" s="138" t="s">
        <v>79</v>
      </c>
      <c r="E179" s="64"/>
      <c r="F179" s="139" t="s">
        <v>277</v>
      </c>
      <c r="G179" s="64"/>
      <c r="H179" s="64"/>
      <c r="I179" s="14"/>
      <c r="J179" s="64"/>
      <c r="K179" s="64"/>
      <c r="L179" s="13"/>
      <c r="M179" s="140"/>
      <c r="N179" s="141"/>
      <c r="O179" s="133"/>
      <c r="P179" s="133"/>
      <c r="Q179" s="133"/>
      <c r="R179" s="133"/>
      <c r="S179" s="133"/>
      <c r="T179" s="14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3" t="s">
        <v>79</v>
      </c>
      <c r="AU179" s="3" t="s">
        <v>70</v>
      </c>
    </row>
    <row r="180" s="16" customFormat="true" ht="16.5" hidden="false" customHeight="true" outlineLevel="0" collapsed="false">
      <c r="A180" s="12"/>
      <c r="B180" s="62"/>
      <c r="C180" s="124" t="s">
        <v>203</v>
      </c>
      <c r="D180" s="124" t="s">
        <v>73</v>
      </c>
      <c r="E180" s="125" t="s">
        <v>193</v>
      </c>
      <c r="F180" s="126" t="s">
        <v>278</v>
      </c>
      <c r="G180" s="127" t="s">
        <v>127</v>
      </c>
      <c r="H180" s="128" t="n">
        <v>344</v>
      </c>
      <c r="I180" s="129"/>
      <c r="J180" s="130" t="n">
        <f aca="false">ROUND(I180*H180,2)</f>
        <v>0</v>
      </c>
      <c r="K180" s="126" t="s">
        <v>218</v>
      </c>
      <c r="L180" s="13"/>
      <c r="M180" s="131"/>
      <c r="N180" s="132" t="s">
        <v>30</v>
      </c>
      <c r="O180" s="133"/>
      <c r="P180" s="134" t="n">
        <f aca="false">O180*H180</f>
        <v>0</v>
      </c>
      <c r="Q180" s="134" t="n">
        <v>0</v>
      </c>
      <c r="R180" s="134" t="n">
        <f aca="false">Q180*H180</f>
        <v>0</v>
      </c>
      <c r="S180" s="134" t="n">
        <v>0</v>
      </c>
      <c r="T180" s="135" t="n">
        <f aca="false">S180*H180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36" t="s">
        <v>109</v>
      </c>
      <c r="AT180" s="136" t="s">
        <v>73</v>
      </c>
      <c r="AU180" s="136" t="s">
        <v>70</v>
      </c>
      <c r="AY180" s="3" t="s">
        <v>72</v>
      </c>
      <c r="BE180" s="137" t="n">
        <f aca="false">IF(N180="základní",J180,0)</f>
        <v>0</v>
      </c>
      <c r="BF180" s="137" t="n">
        <f aca="false">IF(N180="snížená",J180,0)</f>
        <v>0</v>
      </c>
      <c r="BG180" s="137" t="n">
        <f aca="false">IF(N180="zákl. přenesená",J180,0)</f>
        <v>0</v>
      </c>
      <c r="BH180" s="137" t="n">
        <f aca="false">IF(N180="sníž. přenesená",J180,0)</f>
        <v>0</v>
      </c>
      <c r="BI180" s="137" t="n">
        <f aca="false">IF(N180="nulová",J180,0)</f>
        <v>0</v>
      </c>
      <c r="BJ180" s="3" t="s">
        <v>70</v>
      </c>
      <c r="BK180" s="137" t="n">
        <f aca="false">ROUND(I180*H180,2)</f>
        <v>0</v>
      </c>
      <c r="BL180" s="3" t="s">
        <v>109</v>
      </c>
      <c r="BM180" s="136" t="s">
        <v>204</v>
      </c>
    </row>
    <row r="181" s="16" customFormat="true" ht="12.8" hidden="false" customHeight="false" outlineLevel="0" collapsed="false">
      <c r="A181" s="12"/>
      <c r="B181" s="62"/>
      <c r="C181" s="64"/>
      <c r="D181" s="138" t="s">
        <v>79</v>
      </c>
      <c r="E181" s="64"/>
      <c r="F181" s="139" t="s">
        <v>278</v>
      </c>
      <c r="G181" s="64"/>
      <c r="H181" s="64"/>
      <c r="I181" s="14"/>
      <c r="J181" s="64"/>
      <c r="K181" s="64"/>
      <c r="L181" s="13"/>
      <c r="M181" s="140"/>
      <c r="N181" s="141"/>
      <c r="O181" s="133"/>
      <c r="P181" s="133"/>
      <c r="Q181" s="133"/>
      <c r="R181" s="133"/>
      <c r="S181" s="133"/>
      <c r="T181" s="14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3" t="s">
        <v>79</v>
      </c>
      <c r="AU181" s="3" t="s">
        <v>70</v>
      </c>
    </row>
    <row r="182" s="16" customFormat="true" ht="16.5" hidden="false" customHeight="true" outlineLevel="0" collapsed="false">
      <c r="A182" s="12"/>
      <c r="B182" s="62"/>
      <c r="C182" s="124" t="s">
        <v>144</v>
      </c>
      <c r="D182" s="124" t="s">
        <v>73</v>
      </c>
      <c r="E182" s="125" t="s">
        <v>279</v>
      </c>
      <c r="F182" s="126" t="s">
        <v>280</v>
      </c>
      <c r="G182" s="127" t="s">
        <v>127</v>
      </c>
      <c r="H182" s="128" t="n">
        <v>131</v>
      </c>
      <c r="I182" s="129"/>
      <c r="J182" s="130" t="n">
        <f aca="false">ROUND(I182*H182,2)</f>
        <v>0</v>
      </c>
      <c r="K182" s="126" t="s">
        <v>218</v>
      </c>
      <c r="L182" s="13"/>
      <c r="M182" s="131"/>
      <c r="N182" s="132" t="s">
        <v>30</v>
      </c>
      <c r="O182" s="133"/>
      <c r="P182" s="134" t="n">
        <f aca="false">O182*H182</f>
        <v>0</v>
      </c>
      <c r="Q182" s="134" t="n">
        <v>0</v>
      </c>
      <c r="R182" s="134" t="n">
        <f aca="false">Q182*H182</f>
        <v>0</v>
      </c>
      <c r="S182" s="134" t="n">
        <v>0</v>
      </c>
      <c r="T182" s="135" t="n">
        <f aca="false">S182*H182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36" t="s">
        <v>109</v>
      </c>
      <c r="AT182" s="136" t="s">
        <v>73</v>
      </c>
      <c r="AU182" s="136" t="s">
        <v>70</v>
      </c>
      <c r="AY182" s="3" t="s">
        <v>72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70</v>
      </c>
      <c r="BK182" s="137" t="n">
        <f aca="false">ROUND(I182*H182,2)</f>
        <v>0</v>
      </c>
      <c r="BL182" s="3" t="s">
        <v>109</v>
      </c>
      <c r="BM182" s="136" t="s">
        <v>208</v>
      </c>
    </row>
    <row r="183" s="16" customFormat="true" ht="12.8" hidden="false" customHeight="false" outlineLevel="0" collapsed="false">
      <c r="A183" s="12"/>
      <c r="B183" s="62"/>
      <c r="C183" s="64"/>
      <c r="D183" s="138" t="s">
        <v>79</v>
      </c>
      <c r="E183" s="64"/>
      <c r="F183" s="139" t="s">
        <v>280</v>
      </c>
      <c r="G183" s="64"/>
      <c r="H183" s="64"/>
      <c r="I183" s="14"/>
      <c r="J183" s="64"/>
      <c r="K183" s="64"/>
      <c r="L183" s="13"/>
      <c r="M183" s="140"/>
      <c r="N183" s="141"/>
      <c r="O183" s="133"/>
      <c r="P183" s="133"/>
      <c r="Q183" s="133"/>
      <c r="R183" s="133"/>
      <c r="S183" s="133"/>
      <c r="T183" s="14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3" t="s">
        <v>79</v>
      </c>
      <c r="AU183" s="3" t="s">
        <v>70</v>
      </c>
    </row>
    <row r="184" s="16" customFormat="true" ht="16.5" hidden="false" customHeight="true" outlineLevel="0" collapsed="false">
      <c r="A184" s="12"/>
      <c r="B184" s="62"/>
      <c r="C184" s="124" t="s">
        <v>281</v>
      </c>
      <c r="D184" s="124" t="s">
        <v>73</v>
      </c>
      <c r="E184" s="125" t="s">
        <v>282</v>
      </c>
      <c r="F184" s="126" t="s">
        <v>283</v>
      </c>
      <c r="G184" s="127" t="s">
        <v>127</v>
      </c>
      <c r="H184" s="128" t="n">
        <v>142</v>
      </c>
      <c r="I184" s="129"/>
      <c r="J184" s="130" t="n">
        <f aca="false">ROUND(I184*H184,2)</f>
        <v>0</v>
      </c>
      <c r="K184" s="126" t="s">
        <v>218</v>
      </c>
      <c r="L184" s="13"/>
      <c r="M184" s="131"/>
      <c r="N184" s="132" t="s">
        <v>30</v>
      </c>
      <c r="O184" s="133"/>
      <c r="P184" s="134" t="n">
        <f aca="false">O184*H184</f>
        <v>0</v>
      </c>
      <c r="Q184" s="134" t="n">
        <v>0</v>
      </c>
      <c r="R184" s="134" t="n">
        <f aca="false">Q184*H184</f>
        <v>0</v>
      </c>
      <c r="S184" s="134" t="n">
        <v>0</v>
      </c>
      <c r="T184" s="135" t="n">
        <f aca="false">S184*H184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36" t="s">
        <v>109</v>
      </c>
      <c r="AT184" s="136" t="s">
        <v>73</v>
      </c>
      <c r="AU184" s="136" t="s">
        <v>70</v>
      </c>
      <c r="AY184" s="3" t="s">
        <v>72</v>
      </c>
      <c r="BE184" s="137" t="n">
        <f aca="false">IF(N184="základní",J184,0)</f>
        <v>0</v>
      </c>
      <c r="BF184" s="137" t="n">
        <f aca="false">IF(N184="snížená",J184,0)</f>
        <v>0</v>
      </c>
      <c r="BG184" s="137" t="n">
        <f aca="false">IF(N184="zákl. přenesená",J184,0)</f>
        <v>0</v>
      </c>
      <c r="BH184" s="137" t="n">
        <f aca="false">IF(N184="sníž. přenesená",J184,0)</f>
        <v>0</v>
      </c>
      <c r="BI184" s="137" t="n">
        <f aca="false">IF(N184="nulová",J184,0)</f>
        <v>0</v>
      </c>
      <c r="BJ184" s="3" t="s">
        <v>70</v>
      </c>
      <c r="BK184" s="137" t="n">
        <f aca="false">ROUND(I184*H184,2)</f>
        <v>0</v>
      </c>
      <c r="BL184" s="3" t="s">
        <v>109</v>
      </c>
      <c r="BM184" s="136" t="s">
        <v>284</v>
      </c>
    </row>
    <row r="185" s="16" customFormat="true" ht="12.8" hidden="false" customHeight="false" outlineLevel="0" collapsed="false">
      <c r="A185" s="12"/>
      <c r="B185" s="62"/>
      <c r="C185" s="64"/>
      <c r="D185" s="138" t="s">
        <v>79</v>
      </c>
      <c r="E185" s="64"/>
      <c r="F185" s="139" t="s">
        <v>283</v>
      </c>
      <c r="G185" s="64"/>
      <c r="H185" s="64"/>
      <c r="I185" s="14"/>
      <c r="J185" s="64"/>
      <c r="K185" s="64"/>
      <c r="L185" s="13"/>
      <c r="M185" s="140"/>
      <c r="N185" s="141"/>
      <c r="O185" s="133"/>
      <c r="P185" s="133"/>
      <c r="Q185" s="133"/>
      <c r="R185" s="133"/>
      <c r="S185" s="133"/>
      <c r="T185" s="14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3" t="s">
        <v>79</v>
      </c>
      <c r="AU185" s="3" t="s">
        <v>70</v>
      </c>
    </row>
    <row r="186" s="16" customFormat="true" ht="16.5" hidden="false" customHeight="true" outlineLevel="0" collapsed="false">
      <c r="A186" s="12"/>
      <c r="B186" s="62"/>
      <c r="C186" s="124" t="s">
        <v>149</v>
      </c>
      <c r="D186" s="124" t="s">
        <v>73</v>
      </c>
      <c r="E186" s="125" t="s">
        <v>285</v>
      </c>
      <c r="F186" s="126" t="s">
        <v>286</v>
      </c>
      <c r="G186" s="127" t="s">
        <v>127</v>
      </c>
      <c r="H186" s="128" t="n">
        <v>36</v>
      </c>
      <c r="I186" s="129"/>
      <c r="J186" s="130" t="n">
        <f aca="false">ROUND(I186*H186,2)</f>
        <v>0</v>
      </c>
      <c r="K186" s="126" t="s">
        <v>218</v>
      </c>
      <c r="L186" s="13"/>
      <c r="M186" s="131"/>
      <c r="N186" s="132" t="s">
        <v>30</v>
      </c>
      <c r="O186" s="133"/>
      <c r="P186" s="134" t="n">
        <f aca="false">O186*H186</f>
        <v>0</v>
      </c>
      <c r="Q186" s="134" t="n">
        <v>0</v>
      </c>
      <c r="R186" s="134" t="n">
        <f aca="false">Q186*H186</f>
        <v>0</v>
      </c>
      <c r="S186" s="134" t="n">
        <v>0</v>
      </c>
      <c r="T186" s="135" t="n">
        <f aca="false">S186*H186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36" t="s">
        <v>109</v>
      </c>
      <c r="AT186" s="136" t="s">
        <v>73</v>
      </c>
      <c r="AU186" s="136" t="s">
        <v>70</v>
      </c>
      <c r="AY186" s="3" t="s">
        <v>72</v>
      </c>
      <c r="BE186" s="137" t="n">
        <f aca="false">IF(N186="základní",J186,0)</f>
        <v>0</v>
      </c>
      <c r="BF186" s="137" t="n">
        <f aca="false">IF(N186="snížená",J186,0)</f>
        <v>0</v>
      </c>
      <c r="BG186" s="137" t="n">
        <f aca="false">IF(N186="zákl. přenesená",J186,0)</f>
        <v>0</v>
      </c>
      <c r="BH186" s="137" t="n">
        <f aca="false">IF(N186="sníž. přenesená",J186,0)</f>
        <v>0</v>
      </c>
      <c r="BI186" s="137" t="n">
        <f aca="false">IF(N186="nulová",J186,0)</f>
        <v>0</v>
      </c>
      <c r="BJ186" s="3" t="s">
        <v>70</v>
      </c>
      <c r="BK186" s="137" t="n">
        <f aca="false">ROUND(I186*H186,2)</f>
        <v>0</v>
      </c>
      <c r="BL186" s="3" t="s">
        <v>109</v>
      </c>
      <c r="BM186" s="136" t="s">
        <v>287</v>
      </c>
    </row>
    <row r="187" s="16" customFormat="true" ht="12.8" hidden="false" customHeight="false" outlineLevel="0" collapsed="false">
      <c r="A187" s="12"/>
      <c r="B187" s="62"/>
      <c r="C187" s="64"/>
      <c r="D187" s="138" t="s">
        <v>79</v>
      </c>
      <c r="E187" s="64"/>
      <c r="F187" s="139" t="s">
        <v>286</v>
      </c>
      <c r="G187" s="64"/>
      <c r="H187" s="64"/>
      <c r="I187" s="14"/>
      <c r="J187" s="64"/>
      <c r="K187" s="64"/>
      <c r="L187" s="13"/>
      <c r="M187" s="140"/>
      <c r="N187" s="141"/>
      <c r="O187" s="133"/>
      <c r="P187" s="133"/>
      <c r="Q187" s="133"/>
      <c r="R187" s="133"/>
      <c r="S187" s="133"/>
      <c r="T187" s="14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3" t="s">
        <v>79</v>
      </c>
      <c r="AU187" s="3" t="s">
        <v>70</v>
      </c>
    </row>
    <row r="188" s="16" customFormat="true" ht="16.5" hidden="false" customHeight="true" outlineLevel="0" collapsed="false">
      <c r="A188" s="12"/>
      <c r="B188" s="62"/>
      <c r="C188" s="124" t="s">
        <v>288</v>
      </c>
      <c r="D188" s="124" t="s">
        <v>73</v>
      </c>
      <c r="E188" s="125" t="s">
        <v>289</v>
      </c>
      <c r="F188" s="126" t="s">
        <v>290</v>
      </c>
      <c r="G188" s="127" t="s">
        <v>127</v>
      </c>
      <c r="H188" s="128" t="n">
        <v>33</v>
      </c>
      <c r="I188" s="129"/>
      <c r="J188" s="130" t="n">
        <f aca="false">ROUND(I188*H188,2)</f>
        <v>0</v>
      </c>
      <c r="K188" s="126" t="s">
        <v>218</v>
      </c>
      <c r="L188" s="13"/>
      <c r="M188" s="131"/>
      <c r="N188" s="132" t="s">
        <v>30</v>
      </c>
      <c r="O188" s="133"/>
      <c r="P188" s="134" t="n">
        <f aca="false">O188*H188</f>
        <v>0</v>
      </c>
      <c r="Q188" s="134" t="n">
        <v>0</v>
      </c>
      <c r="R188" s="134" t="n">
        <f aca="false">Q188*H188</f>
        <v>0</v>
      </c>
      <c r="S188" s="134" t="n">
        <v>0</v>
      </c>
      <c r="T188" s="135" t="n">
        <f aca="false">S188*H188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36" t="s">
        <v>109</v>
      </c>
      <c r="AT188" s="136" t="s">
        <v>73</v>
      </c>
      <c r="AU188" s="136" t="s">
        <v>70</v>
      </c>
      <c r="AY188" s="3" t="s">
        <v>72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70</v>
      </c>
      <c r="BK188" s="137" t="n">
        <f aca="false">ROUND(I188*H188,2)</f>
        <v>0</v>
      </c>
      <c r="BL188" s="3" t="s">
        <v>109</v>
      </c>
      <c r="BM188" s="136" t="s">
        <v>291</v>
      </c>
    </row>
    <row r="189" s="16" customFormat="true" ht="12.8" hidden="false" customHeight="false" outlineLevel="0" collapsed="false">
      <c r="A189" s="12"/>
      <c r="B189" s="62"/>
      <c r="C189" s="64"/>
      <c r="D189" s="138" t="s">
        <v>79</v>
      </c>
      <c r="E189" s="64"/>
      <c r="F189" s="139" t="s">
        <v>290</v>
      </c>
      <c r="G189" s="64"/>
      <c r="H189" s="64"/>
      <c r="I189" s="14"/>
      <c r="J189" s="64"/>
      <c r="K189" s="64"/>
      <c r="L189" s="13"/>
      <c r="M189" s="140"/>
      <c r="N189" s="141"/>
      <c r="O189" s="133"/>
      <c r="P189" s="133"/>
      <c r="Q189" s="133"/>
      <c r="R189" s="133"/>
      <c r="S189" s="133"/>
      <c r="T189" s="14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3" t="s">
        <v>79</v>
      </c>
      <c r="AU189" s="3" t="s">
        <v>70</v>
      </c>
    </row>
    <row r="190" s="16" customFormat="true" ht="21.75" hidden="false" customHeight="true" outlineLevel="0" collapsed="false">
      <c r="A190" s="12"/>
      <c r="B190" s="62"/>
      <c r="C190" s="124" t="s">
        <v>154</v>
      </c>
      <c r="D190" s="124" t="s">
        <v>73</v>
      </c>
      <c r="E190" s="125" t="s">
        <v>292</v>
      </c>
      <c r="F190" s="126" t="s">
        <v>293</v>
      </c>
      <c r="G190" s="127" t="s">
        <v>241</v>
      </c>
      <c r="H190" s="128" t="n">
        <v>22</v>
      </c>
      <c r="I190" s="129"/>
      <c r="J190" s="130" t="n">
        <f aca="false">ROUND(I190*H190,2)</f>
        <v>0</v>
      </c>
      <c r="K190" s="126" t="s">
        <v>218</v>
      </c>
      <c r="L190" s="13"/>
      <c r="M190" s="131"/>
      <c r="N190" s="132" t="s">
        <v>30</v>
      </c>
      <c r="O190" s="133"/>
      <c r="P190" s="134" t="n">
        <f aca="false">O190*H190</f>
        <v>0</v>
      </c>
      <c r="Q190" s="134" t="n">
        <v>0</v>
      </c>
      <c r="R190" s="134" t="n">
        <f aca="false">Q190*H190</f>
        <v>0</v>
      </c>
      <c r="S190" s="134" t="n">
        <v>0</v>
      </c>
      <c r="T190" s="135" t="n">
        <f aca="false">S190*H190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36" t="s">
        <v>109</v>
      </c>
      <c r="AT190" s="136" t="s">
        <v>73</v>
      </c>
      <c r="AU190" s="136" t="s">
        <v>70</v>
      </c>
      <c r="AY190" s="3" t="s">
        <v>72</v>
      </c>
      <c r="BE190" s="137" t="n">
        <f aca="false">IF(N190="základní",J190,0)</f>
        <v>0</v>
      </c>
      <c r="BF190" s="137" t="n">
        <f aca="false">IF(N190="snížená",J190,0)</f>
        <v>0</v>
      </c>
      <c r="BG190" s="137" t="n">
        <f aca="false">IF(N190="zákl. přenesená",J190,0)</f>
        <v>0</v>
      </c>
      <c r="BH190" s="137" t="n">
        <f aca="false">IF(N190="sníž. přenesená",J190,0)</f>
        <v>0</v>
      </c>
      <c r="BI190" s="137" t="n">
        <f aca="false">IF(N190="nulová",J190,0)</f>
        <v>0</v>
      </c>
      <c r="BJ190" s="3" t="s">
        <v>70</v>
      </c>
      <c r="BK190" s="137" t="n">
        <f aca="false">ROUND(I190*H190,2)</f>
        <v>0</v>
      </c>
      <c r="BL190" s="3" t="s">
        <v>109</v>
      </c>
      <c r="BM190" s="136" t="s">
        <v>294</v>
      </c>
    </row>
    <row r="191" s="16" customFormat="true" ht="12.8" hidden="false" customHeight="false" outlineLevel="0" collapsed="false">
      <c r="A191" s="12"/>
      <c r="B191" s="62"/>
      <c r="C191" s="64"/>
      <c r="D191" s="138" t="s">
        <v>79</v>
      </c>
      <c r="E191" s="64"/>
      <c r="F191" s="139" t="s">
        <v>293</v>
      </c>
      <c r="G191" s="64"/>
      <c r="H191" s="64"/>
      <c r="I191" s="14"/>
      <c r="J191" s="64"/>
      <c r="K191" s="64"/>
      <c r="L191" s="13"/>
      <c r="M191" s="140"/>
      <c r="N191" s="141"/>
      <c r="O191" s="133"/>
      <c r="P191" s="133"/>
      <c r="Q191" s="133"/>
      <c r="R191" s="133"/>
      <c r="S191" s="133"/>
      <c r="T191" s="14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3" t="s">
        <v>79</v>
      </c>
      <c r="AU191" s="3" t="s">
        <v>70</v>
      </c>
    </row>
    <row r="192" s="16" customFormat="true" ht="16.5" hidden="false" customHeight="true" outlineLevel="0" collapsed="false">
      <c r="A192" s="12"/>
      <c r="B192" s="62"/>
      <c r="C192" s="124" t="s">
        <v>295</v>
      </c>
      <c r="D192" s="124" t="s">
        <v>73</v>
      </c>
      <c r="E192" s="125" t="s">
        <v>296</v>
      </c>
      <c r="F192" s="126" t="s">
        <v>297</v>
      </c>
      <c r="G192" s="127" t="s">
        <v>76</v>
      </c>
      <c r="H192" s="128" t="n">
        <v>234</v>
      </c>
      <c r="I192" s="129"/>
      <c r="J192" s="130" t="n">
        <f aca="false">ROUND(I192*H192,2)</f>
        <v>0</v>
      </c>
      <c r="K192" s="126" t="s">
        <v>218</v>
      </c>
      <c r="L192" s="13"/>
      <c r="M192" s="131"/>
      <c r="N192" s="132" t="s">
        <v>30</v>
      </c>
      <c r="O192" s="133"/>
      <c r="P192" s="134" t="n">
        <f aca="false">O192*H192</f>
        <v>0</v>
      </c>
      <c r="Q192" s="134" t="n">
        <v>0</v>
      </c>
      <c r="R192" s="134" t="n">
        <f aca="false">Q192*H192</f>
        <v>0</v>
      </c>
      <c r="S192" s="134" t="n">
        <v>0</v>
      </c>
      <c r="T192" s="135" t="n">
        <f aca="false">S192*H192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36" t="s">
        <v>109</v>
      </c>
      <c r="AT192" s="136" t="s">
        <v>73</v>
      </c>
      <c r="AU192" s="136" t="s">
        <v>70</v>
      </c>
      <c r="AY192" s="3" t="s">
        <v>72</v>
      </c>
      <c r="BE192" s="137" t="n">
        <f aca="false">IF(N192="základní",J192,0)</f>
        <v>0</v>
      </c>
      <c r="BF192" s="137" t="n">
        <f aca="false">IF(N192="snížená",J192,0)</f>
        <v>0</v>
      </c>
      <c r="BG192" s="137" t="n">
        <f aca="false">IF(N192="zákl. přenesená",J192,0)</f>
        <v>0</v>
      </c>
      <c r="BH192" s="137" t="n">
        <f aca="false">IF(N192="sníž. přenesená",J192,0)</f>
        <v>0</v>
      </c>
      <c r="BI192" s="137" t="n">
        <f aca="false">IF(N192="nulová",J192,0)</f>
        <v>0</v>
      </c>
      <c r="BJ192" s="3" t="s">
        <v>70</v>
      </c>
      <c r="BK192" s="137" t="n">
        <f aca="false">ROUND(I192*H192,2)</f>
        <v>0</v>
      </c>
      <c r="BL192" s="3" t="s">
        <v>109</v>
      </c>
      <c r="BM192" s="136" t="s">
        <v>298</v>
      </c>
    </row>
    <row r="193" s="16" customFormat="true" ht="12.8" hidden="false" customHeight="false" outlineLevel="0" collapsed="false">
      <c r="A193" s="12"/>
      <c r="B193" s="62"/>
      <c r="C193" s="64"/>
      <c r="D193" s="138" t="s">
        <v>79</v>
      </c>
      <c r="E193" s="64"/>
      <c r="F193" s="139" t="s">
        <v>297</v>
      </c>
      <c r="G193" s="64"/>
      <c r="H193" s="64"/>
      <c r="I193" s="14"/>
      <c r="J193" s="64"/>
      <c r="K193" s="64"/>
      <c r="L193" s="13"/>
      <c r="M193" s="140"/>
      <c r="N193" s="141"/>
      <c r="O193" s="133"/>
      <c r="P193" s="133"/>
      <c r="Q193" s="133"/>
      <c r="R193" s="133"/>
      <c r="S193" s="133"/>
      <c r="T193" s="14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3" t="s">
        <v>79</v>
      </c>
      <c r="AU193" s="3" t="s">
        <v>70</v>
      </c>
    </row>
    <row r="194" s="16" customFormat="true" ht="16.5" hidden="false" customHeight="true" outlineLevel="0" collapsed="false">
      <c r="A194" s="12"/>
      <c r="B194" s="62"/>
      <c r="C194" s="124" t="s">
        <v>158</v>
      </c>
      <c r="D194" s="124" t="s">
        <v>73</v>
      </c>
      <c r="E194" s="125" t="s">
        <v>299</v>
      </c>
      <c r="F194" s="126" t="s">
        <v>300</v>
      </c>
      <c r="G194" s="127" t="s">
        <v>127</v>
      </c>
      <c r="H194" s="128" t="n">
        <v>25</v>
      </c>
      <c r="I194" s="129"/>
      <c r="J194" s="130" t="n">
        <f aca="false">ROUND(I194*H194,2)</f>
        <v>0</v>
      </c>
      <c r="K194" s="126" t="s">
        <v>86</v>
      </c>
      <c r="L194" s="13"/>
      <c r="M194" s="131"/>
      <c r="N194" s="132" t="s">
        <v>30</v>
      </c>
      <c r="O194" s="133"/>
      <c r="P194" s="134" t="n">
        <f aca="false">O194*H194</f>
        <v>0</v>
      </c>
      <c r="Q194" s="134" t="n">
        <v>0</v>
      </c>
      <c r="R194" s="134" t="n">
        <f aca="false">Q194*H194</f>
        <v>0</v>
      </c>
      <c r="S194" s="134" t="n">
        <v>0</v>
      </c>
      <c r="T194" s="135" t="n">
        <f aca="false">S194*H194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36" t="s">
        <v>109</v>
      </c>
      <c r="AT194" s="136" t="s">
        <v>73</v>
      </c>
      <c r="AU194" s="136" t="s">
        <v>70</v>
      </c>
      <c r="AY194" s="3" t="s">
        <v>72</v>
      </c>
      <c r="BE194" s="137" t="n">
        <f aca="false">IF(N194="základní",J194,0)</f>
        <v>0</v>
      </c>
      <c r="BF194" s="137" t="n">
        <f aca="false">IF(N194="snížená",J194,0)</f>
        <v>0</v>
      </c>
      <c r="BG194" s="137" t="n">
        <f aca="false">IF(N194="zákl. přenesená",J194,0)</f>
        <v>0</v>
      </c>
      <c r="BH194" s="137" t="n">
        <f aca="false">IF(N194="sníž. přenesená",J194,0)</f>
        <v>0</v>
      </c>
      <c r="BI194" s="137" t="n">
        <f aca="false">IF(N194="nulová",J194,0)</f>
        <v>0</v>
      </c>
      <c r="BJ194" s="3" t="s">
        <v>70</v>
      </c>
      <c r="BK194" s="137" t="n">
        <f aca="false">ROUND(I194*H194,2)</f>
        <v>0</v>
      </c>
      <c r="BL194" s="3" t="s">
        <v>109</v>
      </c>
      <c r="BM194" s="136" t="s">
        <v>301</v>
      </c>
    </row>
    <row r="195" s="16" customFormat="true" ht="12.8" hidden="false" customHeight="false" outlineLevel="0" collapsed="false">
      <c r="A195" s="12"/>
      <c r="B195" s="62"/>
      <c r="C195" s="64"/>
      <c r="D195" s="138" t="s">
        <v>79</v>
      </c>
      <c r="E195" s="64"/>
      <c r="F195" s="139" t="s">
        <v>300</v>
      </c>
      <c r="G195" s="64"/>
      <c r="H195" s="64"/>
      <c r="I195" s="14"/>
      <c r="J195" s="64"/>
      <c r="K195" s="64"/>
      <c r="L195" s="13"/>
      <c r="M195" s="140"/>
      <c r="N195" s="141"/>
      <c r="O195" s="133"/>
      <c r="P195" s="133"/>
      <c r="Q195" s="133"/>
      <c r="R195" s="133"/>
      <c r="S195" s="133"/>
      <c r="T195" s="14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3" t="s">
        <v>79</v>
      </c>
      <c r="AU195" s="3" t="s">
        <v>70</v>
      </c>
    </row>
    <row r="196" s="16" customFormat="true" ht="21.75" hidden="false" customHeight="true" outlineLevel="0" collapsed="false">
      <c r="A196" s="12"/>
      <c r="B196" s="62"/>
      <c r="C196" s="124" t="s">
        <v>302</v>
      </c>
      <c r="D196" s="124" t="s">
        <v>73</v>
      </c>
      <c r="E196" s="125" t="s">
        <v>303</v>
      </c>
      <c r="F196" s="126" t="s">
        <v>304</v>
      </c>
      <c r="G196" s="127" t="s">
        <v>305</v>
      </c>
      <c r="H196" s="128" t="n">
        <v>3</v>
      </c>
      <c r="I196" s="129"/>
      <c r="J196" s="130" t="n">
        <f aca="false">ROUND(I196*H196,2)</f>
        <v>0</v>
      </c>
      <c r="K196" s="126" t="s">
        <v>86</v>
      </c>
      <c r="L196" s="13"/>
      <c r="M196" s="131"/>
      <c r="N196" s="132" t="s">
        <v>30</v>
      </c>
      <c r="O196" s="133"/>
      <c r="P196" s="134" t="n">
        <f aca="false">O196*H196</f>
        <v>0</v>
      </c>
      <c r="Q196" s="134" t="n">
        <v>0</v>
      </c>
      <c r="R196" s="134" t="n">
        <f aca="false">Q196*H196</f>
        <v>0</v>
      </c>
      <c r="S196" s="134" t="n">
        <v>0</v>
      </c>
      <c r="T196" s="135" t="n">
        <f aca="false">S196*H196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36" t="s">
        <v>109</v>
      </c>
      <c r="AT196" s="136" t="s">
        <v>73</v>
      </c>
      <c r="AU196" s="136" t="s">
        <v>70</v>
      </c>
      <c r="AY196" s="3" t="s">
        <v>72</v>
      </c>
      <c r="BE196" s="137" t="n">
        <f aca="false">IF(N196="základní",J196,0)</f>
        <v>0</v>
      </c>
      <c r="BF196" s="137" t="n">
        <f aca="false">IF(N196="snížená",J196,0)</f>
        <v>0</v>
      </c>
      <c r="BG196" s="137" t="n">
        <f aca="false">IF(N196="zákl. přenesená",J196,0)</f>
        <v>0</v>
      </c>
      <c r="BH196" s="137" t="n">
        <f aca="false">IF(N196="sníž. přenesená",J196,0)</f>
        <v>0</v>
      </c>
      <c r="BI196" s="137" t="n">
        <f aca="false">IF(N196="nulová",J196,0)</f>
        <v>0</v>
      </c>
      <c r="BJ196" s="3" t="s">
        <v>70</v>
      </c>
      <c r="BK196" s="137" t="n">
        <f aca="false">ROUND(I196*H196,2)</f>
        <v>0</v>
      </c>
      <c r="BL196" s="3" t="s">
        <v>109</v>
      </c>
      <c r="BM196" s="136" t="s">
        <v>306</v>
      </c>
    </row>
    <row r="197" s="16" customFormat="true" ht="12.8" hidden="false" customHeight="false" outlineLevel="0" collapsed="false">
      <c r="A197" s="12"/>
      <c r="B197" s="62"/>
      <c r="C197" s="64"/>
      <c r="D197" s="138" t="s">
        <v>79</v>
      </c>
      <c r="E197" s="64"/>
      <c r="F197" s="139" t="s">
        <v>304</v>
      </c>
      <c r="G197" s="64"/>
      <c r="H197" s="64"/>
      <c r="I197" s="14"/>
      <c r="J197" s="64"/>
      <c r="K197" s="64"/>
      <c r="L197" s="13"/>
      <c r="M197" s="140"/>
      <c r="N197" s="141"/>
      <c r="O197" s="133"/>
      <c r="P197" s="133"/>
      <c r="Q197" s="133"/>
      <c r="R197" s="133"/>
      <c r="S197" s="133"/>
      <c r="T197" s="14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3" t="s">
        <v>79</v>
      </c>
      <c r="AU197" s="3" t="s">
        <v>70</v>
      </c>
    </row>
    <row r="198" s="16" customFormat="true" ht="16.5" hidden="false" customHeight="true" outlineLevel="0" collapsed="false">
      <c r="A198" s="12"/>
      <c r="B198" s="62"/>
      <c r="C198" s="124" t="s">
        <v>162</v>
      </c>
      <c r="D198" s="124" t="s">
        <v>73</v>
      </c>
      <c r="E198" s="125" t="s">
        <v>307</v>
      </c>
      <c r="F198" s="126" t="s">
        <v>308</v>
      </c>
      <c r="G198" s="127" t="s">
        <v>309</v>
      </c>
      <c r="H198" s="128" t="n">
        <v>310</v>
      </c>
      <c r="I198" s="129"/>
      <c r="J198" s="130" t="n">
        <f aca="false">ROUND(I198*H198,2)</f>
        <v>0</v>
      </c>
      <c r="K198" s="126" t="s">
        <v>86</v>
      </c>
      <c r="L198" s="13"/>
      <c r="M198" s="131"/>
      <c r="N198" s="132" t="s">
        <v>30</v>
      </c>
      <c r="O198" s="133"/>
      <c r="P198" s="134" t="n">
        <f aca="false">O198*H198</f>
        <v>0</v>
      </c>
      <c r="Q198" s="134" t="n">
        <v>0</v>
      </c>
      <c r="R198" s="134" t="n">
        <f aca="false">Q198*H198</f>
        <v>0</v>
      </c>
      <c r="S198" s="134" t="n">
        <v>0</v>
      </c>
      <c r="T198" s="135" t="n">
        <f aca="false">S198*H198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36" t="s">
        <v>109</v>
      </c>
      <c r="AT198" s="136" t="s">
        <v>73</v>
      </c>
      <c r="AU198" s="136" t="s">
        <v>70</v>
      </c>
      <c r="AY198" s="3" t="s">
        <v>72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70</v>
      </c>
      <c r="BK198" s="137" t="n">
        <f aca="false">ROUND(I198*H198,2)</f>
        <v>0</v>
      </c>
      <c r="BL198" s="3" t="s">
        <v>109</v>
      </c>
      <c r="BM198" s="136" t="s">
        <v>310</v>
      </c>
    </row>
    <row r="199" s="16" customFormat="true" ht="12.8" hidden="false" customHeight="false" outlineLevel="0" collapsed="false">
      <c r="A199" s="12"/>
      <c r="B199" s="62"/>
      <c r="C199" s="64"/>
      <c r="D199" s="138" t="s">
        <v>79</v>
      </c>
      <c r="E199" s="64"/>
      <c r="F199" s="139" t="s">
        <v>308</v>
      </c>
      <c r="G199" s="64"/>
      <c r="H199" s="64"/>
      <c r="I199" s="14"/>
      <c r="J199" s="64"/>
      <c r="K199" s="64"/>
      <c r="L199" s="13"/>
      <c r="M199" s="140"/>
      <c r="N199" s="141"/>
      <c r="O199" s="133"/>
      <c r="P199" s="133"/>
      <c r="Q199" s="133"/>
      <c r="R199" s="133"/>
      <c r="S199" s="133"/>
      <c r="T199" s="14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3" t="s">
        <v>79</v>
      </c>
      <c r="AU199" s="3" t="s">
        <v>70</v>
      </c>
    </row>
    <row r="200" s="16" customFormat="true" ht="16.5" hidden="false" customHeight="true" outlineLevel="0" collapsed="false">
      <c r="A200" s="12"/>
      <c r="B200" s="62"/>
      <c r="C200" s="124" t="s">
        <v>311</v>
      </c>
      <c r="D200" s="124" t="s">
        <v>73</v>
      </c>
      <c r="E200" s="125" t="s">
        <v>312</v>
      </c>
      <c r="F200" s="126" t="s">
        <v>313</v>
      </c>
      <c r="G200" s="127" t="s">
        <v>305</v>
      </c>
      <c r="H200" s="128" t="n">
        <v>1</v>
      </c>
      <c r="I200" s="129"/>
      <c r="J200" s="130" t="n">
        <f aca="false">ROUND(I200*H200,2)</f>
        <v>0</v>
      </c>
      <c r="K200" s="126" t="s">
        <v>86</v>
      </c>
      <c r="L200" s="13"/>
      <c r="M200" s="131"/>
      <c r="N200" s="132" t="s">
        <v>30</v>
      </c>
      <c r="O200" s="133"/>
      <c r="P200" s="134" t="n">
        <f aca="false">O200*H200</f>
        <v>0</v>
      </c>
      <c r="Q200" s="134" t="n">
        <v>0</v>
      </c>
      <c r="R200" s="134" t="n">
        <f aca="false">Q200*H200</f>
        <v>0</v>
      </c>
      <c r="S200" s="134" t="n">
        <v>0</v>
      </c>
      <c r="T200" s="135" t="n">
        <f aca="false">S200*H200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36" t="s">
        <v>109</v>
      </c>
      <c r="AT200" s="136" t="s">
        <v>73</v>
      </c>
      <c r="AU200" s="136" t="s">
        <v>70</v>
      </c>
      <c r="AY200" s="3" t="s">
        <v>72</v>
      </c>
      <c r="BE200" s="137" t="n">
        <f aca="false">IF(N200="základní",J200,0)</f>
        <v>0</v>
      </c>
      <c r="BF200" s="137" t="n">
        <f aca="false">IF(N200="snížená",J200,0)</f>
        <v>0</v>
      </c>
      <c r="BG200" s="137" t="n">
        <f aca="false">IF(N200="zákl. přenesená",J200,0)</f>
        <v>0</v>
      </c>
      <c r="BH200" s="137" t="n">
        <f aca="false">IF(N200="sníž. přenesená",J200,0)</f>
        <v>0</v>
      </c>
      <c r="BI200" s="137" t="n">
        <f aca="false">IF(N200="nulová",J200,0)</f>
        <v>0</v>
      </c>
      <c r="BJ200" s="3" t="s">
        <v>70</v>
      </c>
      <c r="BK200" s="137" t="n">
        <f aca="false">ROUND(I200*H200,2)</f>
        <v>0</v>
      </c>
      <c r="BL200" s="3" t="s">
        <v>109</v>
      </c>
      <c r="BM200" s="136" t="s">
        <v>314</v>
      </c>
    </row>
    <row r="201" s="16" customFormat="true" ht="12.8" hidden="false" customHeight="false" outlineLevel="0" collapsed="false">
      <c r="A201" s="12"/>
      <c r="B201" s="62"/>
      <c r="C201" s="64"/>
      <c r="D201" s="138" t="s">
        <v>79</v>
      </c>
      <c r="E201" s="64"/>
      <c r="F201" s="139" t="s">
        <v>313</v>
      </c>
      <c r="G201" s="64"/>
      <c r="H201" s="64"/>
      <c r="I201" s="14"/>
      <c r="J201" s="64"/>
      <c r="K201" s="64"/>
      <c r="L201" s="13"/>
      <c r="M201" s="140"/>
      <c r="N201" s="141"/>
      <c r="O201" s="133"/>
      <c r="P201" s="133"/>
      <c r="Q201" s="133"/>
      <c r="R201" s="133"/>
      <c r="S201" s="133"/>
      <c r="T201" s="14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3" t="s">
        <v>79</v>
      </c>
      <c r="AU201" s="3" t="s">
        <v>70</v>
      </c>
    </row>
    <row r="202" s="16" customFormat="true" ht="16.5" hidden="false" customHeight="true" outlineLevel="0" collapsed="false">
      <c r="A202" s="12"/>
      <c r="B202" s="62"/>
      <c r="C202" s="124" t="s">
        <v>168</v>
      </c>
      <c r="D202" s="124" t="s">
        <v>73</v>
      </c>
      <c r="E202" s="125" t="s">
        <v>315</v>
      </c>
      <c r="F202" s="126" t="s">
        <v>316</v>
      </c>
      <c r="G202" s="127" t="s">
        <v>317</v>
      </c>
      <c r="H202" s="159" t="n">
        <v>15</v>
      </c>
      <c r="I202" s="129"/>
      <c r="J202" s="130" t="n">
        <f aca="false">ROUND(I202*H202,2)</f>
        <v>0</v>
      </c>
      <c r="K202" s="126" t="s">
        <v>86</v>
      </c>
      <c r="L202" s="13"/>
      <c r="M202" s="131"/>
      <c r="N202" s="132" t="s">
        <v>30</v>
      </c>
      <c r="O202" s="133"/>
      <c r="P202" s="134" t="n">
        <f aca="false">O202*H202</f>
        <v>0</v>
      </c>
      <c r="Q202" s="134" t="n">
        <v>0</v>
      </c>
      <c r="R202" s="134" t="n">
        <f aca="false">Q202*H202</f>
        <v>0</v>
      </c>
      <c r="S202" s="134" t="n">
        <v>0</v>
      </c>
      <c r="T202" s="135" t="n">
        <f aca="false">S202*H202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36" t="s">
        <v>109</v>
      </c>
      <c r="AT202" s="136" t="s">
        <v>73</v>
      </c>
      <c r="AU202" s="136" t="s">
        <v>70</v>
      </c>
      <c r="AY202" s="3" t="s">
        <v>72</v>
      </c>
      <c r="BE202" s="137" t="n">
        <f aca="false">IF(N202="základní",J202,0)</f>
        <v>0</v>
      </c>
      <c r="BF202" s="137" t="n">
        <f aca="false">IF(N202="snížená",J202,0)</f>
        <v>0</v>
      </c>
      <c r="BG202" s="137" t="n">
        <f aca="false">IF(N202="zákl. přenesená",J202,0)</f>
        <v>0</v>
      </c>
      <c r="BH202" s="137" t="n">
        <f aca="false">IF(N202="sníž. přenesená",J202,0)</f>
        <v>0</v>
      </c>
      <c r="BI202" s="137" t="n">
        <f aca="false">IF(N202="nulová",J202,0)</f>
        <v>0</v>
      </c>
      <c r="BJ202" s="3" t="s">
        <v>70</v>
      </c>
      <c r="BK202" s="137" t="n">
        <f aca="false">ROUND(I202*H202,2)</f>
        <v>0</v>
      </c>
      <c r="BL202" s="3" t="s">
        <v>109</v>
      </c>
      <c r="BM202" s="136" t="s">
        <v>318</v>
      </c>
    </row>
    <row r="203" s="16" customFormat="true" ht="12.8" hidden="false" customHeight="false" outlineLevel="0" collapsed="false">
      <c r="A203" s="12"/>
      <c r="B203" s="62"/>
      <c r="C203" s="64"/>
      <c r="D203" s="138" t="s">
        <v>79</v>
      </c>
      <c r="E203" s="64"/>
      <c r="F203" s="139" t="s">
        <v>316</v>
      </c>
      <c r="G203" s="64"/>
      <c r="H203" s="64"/>
      <c r="I203" s="14"/>
      <c r="J203" s="64"/>
      <c r="K203" s="64"/>
      <c r="L203" s="13"/>
      <c r="M203" s="140"/>
      <c r="N203" s="141"/>
      <c r="O203" s="133"/>
      <c r="P203" s="133"/>
      <c r="Q203" s="133"/>
      <c r="R203" s="133"/>
      <c r="S203" s="133"/>
      <c r="T203" s="14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3" t="s">
        <v>79</v>
      </c>
      <c r="AU203" s="3" t="s">
        <v>70</v>
      </c>
    </row>
    <row r="204" s="109" customFormat="true" ht="25.9" hidden="false" customHeight="true" outlineLevel="0" collapsed="false">
      <c r="B204" s="110"/>
      <c r="C204" s="111"/>
      <c r="D204" s="112" t="s">
        <v>67</v>
      </c>
      <c r="E204" s="113" t="s">
        <v>319</v>
      </c>
      <c r="F204" s="113" t="s">
        <v>320</v>
      </c>
      <c r="G204" s="111"/>
      <c r="H204" s="111"/>
      <c r="I204" s="114"/>
      <c r="J204" s="115" t="n">
        <f aca="false">BK204</f>
        <v>0</v>
      </c>
      <c r="K204" s="111"/>
      <c r="L204" s="116"/>
      <c r="M204" s="117"/>
      <c r="N204" s="118"/>
      <c r="O204" s="118"/>
      <c r="P204" s="119" t="n">
        <f aca="false">SUM(P205:P238)</f>
        <v>0</v>
      </c>
      <c r="Q204" s="118"/>
      <c r="R204" s="119" t="n">
        <f aca="false">SUM(R205:R238)</f>
        <v>0</v>
      </c>
      <c r="S204" s="118"/>
      <c r="T204" s="120" t="n">
        <f aca="false">SUM(T205:T238)</f>
        <v>0</v>
      </c>
      <c r="AR204" s="121" t="s">
        <v>70</v>
      </c>
      <c r="AT204" s="122" t="s">
        <v>67</v>
      </c>
      <c r="AU204" s="122" t="s">
        <v>71</v>
      </c>
      <c r="AY204" s="121" t="s">
        <v>72</v>
      </c>
      <c r="BK204" s="123" t="n">
        <f aca="false">SUM(BK205:BK238)</f>
        <v>0</v>
      </c>
    </row>
    <row r="205" s="16" customFormat="true" ht="16.5" hidden="false" customHeight="true" outlineLevel="0" collapsed="false">
      <c r="A205" s="12"/>
      <c r="B205" s="62"/>
      <c r="C205" s="124" t="s">
        <v>321</v>
      </c>
      <c r="D205" s="124" t="s">
        <v>73</v>
      </c>
      <c r="E205" s="125" t="s">
        <v>216</v>
      </c>
      <c r="F205" s="126" t="s">
        <v>217</v>
      </c>
      <c r="G205" s="127" t="s">
        <v>127</v>
      </c>
      <c r="H205" s="128" t="n">
        <v>10</v>
      </c>
      <c r="I205" s="129"/>
      <c r="J205" s="130" t="n">
        <f aca="false">ROUND(I205*H205,2)</f>
        <v>0</v>
      </c>
      <c r="K205" s="126" t="s">
        <v>218</v>
      </c>
      <c r="L205" s="13"/>
      <c r="M205" s="131"/>
      <c r="N205" s="132" t="s">
        <v>30</v>
      </c>
      <c r="O205" s="133"/>
      <c r="P205" s="134" t="n">
        <f aca="false">O205*H205</f>
        <v>0</v>
      </c>
      <c r="Q205" s="134" t="n">
        <v>0</v>
      </c>
      <c r="R205" s="134" t="n">
        <f aca="false">Q205*H205</f>
        <v>0</v>
      </c>
      <c r="S205" s="134" t="n">
        <v>0</v>
      </c>
      <c r="T205" s="135" t="n">
        <f aca="false">S205*H205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36" t="s">
        <v>78</v>
      </c>
      <c r="AT205" s="136" t="s">
        <v>73</v>
      </c>
      <c r="AU205" s="136" t="s">
        <v>70</v>
      </c>
      <c r="AY205" s="3" t="s">
        <v>72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70</v>
      </c>
      <c r="BK205" s="137" t="n">
        <f aca="false">ROUND(I205*H205,2)</f>
        <v>0</v>
      </c>
      <c r="BL205" s="3" t="s">
        <v>78</v>
      </c>
      <c r="BM205" s="136" t="s">
        <v>322</v>
      </c>
    </row>
    <row r="206" s="16" customFormat="true" ht="12.8" hidden="false" customHeight="false" outlineLevel="0" collapsed="false">
      <c r="A206" s="12"/>
      <c r="B206" s="62"/>
      <c r="C206" s="64"/>
      <c r="D206" s="138" t="s">
        <v>79</v>
      </c>
      <c r="E206" s="64"/>
      <c r="F206" s="139" t="s">
        <v>217</v>
      </c>
      <c r="G206" s="64"/>
      <c r="H206" s="64"/>
      <c r="I206" s="14"/>
      <c r="J206" s="64"/>
      <c r="K206" s="64"/>
      <c r="L206" s="13"/>
      <c r="M206" s="140"/>
      <c r="N206" s="141"/>
      <c r="O206" s="133"/>
      <c r="P206" s="133"/>
      <c r="Q206" s="133"/>
      <c r="R206" s="133"/>
      <c r="S206" s="133"/>
      <c r="T206" s="14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3" t="s">
        <v>79</v>
      </c>
      <c r="AU206" s="3" t="s">
        <v>70</v>
      </c>
    </row>
    <row r="207" s="16" customFormat="true" ht="16.5" hidden="false" customHeight="true" outlineLevel="0" collapsed="false">
      <c r="A207" s="12"/>
      <c r="B207" s="62"/>
      <c r="C207" s="124" t="s">
        <v>171</v>
      </c>
      <c r="D207" s="124" t="s">
        <v>73</v>
      </c>
      <c r="E207" s="125" t="s">
        <v>323</v>
      </c>
      <c r="F207" s="126" t="s">
        <v>324</v>
      </c>
      <c r="G207" s="127" t="s">
        <v>127</v>
      </c>
      <c r="H207" s="128" t="n">
        <v>1</v>
      </c>
      <c r="I207" s="129"/>
      <c r="J207" s="130" t="n">
        <f aca="false">ROUND(I207*H207,2)</f>
        <v>0</v>
      </c>
      <c r="K207" s="126" t="s">
        <v>86</v>
      </c>
      <c r="L207" s="13"/>
      <c r="M207" s="131"/>
      <c r="N207" s="132" t="s">
        <v>30</v>
      </c>
      <c r="O207" s="133"/>
      <c r="P207" s="134" t="n">
        <f aca="false">O207*H207</f>
        <v>0</v>
      </c>
      <c r="Q207" s="134" t="n">
        <v>0</v>
      </c>
      <c r="R207" s="134" t="n">
        <f aca="false">Q207*H207</f>
        <v>0</v>
      </c>
      <c r="S207" s="134" t="n">
        <v>0</v>
      </c>
      <c r="T207" s="135" t="n">
        <f aca="false">S207*H207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36" t="s">
        <v>78</v>
      </c>
      <c r="AT207" s="136" t="s">
        <v>73</v>
      </c>
      <c r="AU207" s="136" t="s">
        <v>70</v>
      </c>
      <c r="AY207" s="3" t="s">
        <v>72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70</v>
      </c>
      <c r="BK207" s="137" t="n">
        <f aca="false">ROUND(I207*H207,2)</f>
        <v>0</v>
      </c>
      <c r="BL207" s="3" t="s">
        <v>78</v>
      </c>
      <c r="BM207" s="136" t="s">
        <v>325</v>
      </c>
    </row>
    <row r="208" s="16" customFormat="true" ht="12.8" hidden="false" customHeight="false" outlineLevel="0" collapsed="false">
      <c r="A208" s="12"/>
      <c r="B208" s="62"/>
      <c r="C208" s="64"/>
      <c r="D208" s="138" t="s">
        <v>79</v>
      </c>
      <c r="E208" s="64"/>
      <c r="F208" s="139" t="s">
        <v>324</v>
      </c>
      <c r="G208" s="64"/>
      <c r="H208" s="64"/>
      <c r="I208" s="14"/>
      <c r="J208" s="64"/>
      <c r="K208" s="64"/>
      <c r="L208" s="13"/>
      <c r="M208" s="140"/>
      <c r="N208" s="141"/>
      <c r="O208" s="133"/>
      <c r="P208" s="133"/>
      <c r="Q208" s="133"/>
      <c r="R208" s="133"/>
      <c r="S208" s="133"/>
      <c r="T208" s="14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3" t="s">
        <v>79</v>
      </c>
      <c r="AU208" s="3" t="s">
        <v>70</v>
      </c>
    </row>
    <row r="209" s="16" customFormat="true" ht="16.5" hidden="false" customHeight="true" outlineLevel="0" collapsed="false">
      <c r="A209" s="12"/>
      <c r="B209" s="62"/>
      <c r="C209" s="124" t="s">
        <v>326</v>
      </c>
      <c r="D209" s="124" t="s">
        <v>73</v>
      </c>
      <c r="E209" s="125" t="s">
        <v>327</v>
      </c>
      <c r="F209" s="126" t="s">
        <v>328</v>
      </c>
      <c r="G209" s="127" t="s">
        <v>76</v>
      </c>
      <c r="H209" s="128" t="n">
        <v>8</v>
      </c>
      <c r="I209" s="129"/>
      <c r="J209" s="130" t="n">
        <f aca="false">ROUND(I209*H209,2)</f>
        <v>0</v>
      </c>
      <c r="K209" s="126" t="s">
        <v>86</v>
      </c>
      <c r="L209" s="13"/>
      <c r="M209" s="131"/>
      <c r="N209" s="132" t="s">
        <v>30</v>
      </c>
      <c r="O209" s="133"/>
      <c r="P209" s="134" t="n">
        <f aca="false">O209*H209</f>
        <v>0</v>
      </c>
      <c r="Q209" s="134" t="n">
        <v>0</v>
      </c>
      <c r="R209" s="134" t="n">
        <f aca="false">Q209*H209</f>
        <v>0</v>
      </c>
      <c r="S209" s="134" t="n">
        <v>0</v>
      </c>
      <c r="T209" s="135" t="n">
        <f aca="false">S209*H209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36" t="s">
        <v>78</v>
      </c>
      <c r="AT209" s="136" t="s">
        <v>73</v>
      </c>
      <c r="AU209" s="136" t="s">
        <v>70</v>
      </c>
      <c r="AY209" s="3" t="s">
        <v>72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70</v>
      </c>
      <c r="BK209" s="137" t="n">
        <f aca="false">ROUND(I209*H209,2)</f>
        <v>0</v>
      </c>
      <c r="BL209" s="3" t="s">
        <v>78</v>
      </c>
      <c r="BM209" s="136" t="s">
        <v>329</v>
      </c>
    </row>
    <row r="210" s="16" customFormat="true" ht="12.8" hidden="false" customHeight="false" outlineLevel="0" collapsed="false">
      <c r="A210" s="12"/>
      <c r="B210" s="62"/>
      <c r="C210" s="64"/>
      <c r="D210" s="138" t="s">
        <v>79</v>
      </c>
      <c r="E210" s="64"/>
      <c r="F210" s="139" t="s">
        <v>328</v>
      </c>
      <c r="G210" s="64"/>
      <c r="H210" s="64"/>
      <c r="I210" s="14"/>
      <c r="J210" s="64"/>
      <c r="K210" s="64"/>
      <c r="L210" s="13"/>
      <c r="M210" s="140"/>
      <c r="N210" s="141"/>
      <c r="O210" s="133"/>
      <c r="P210" s="133"/>
      <c r="Q210" s="133"/>
      <c r="R210" s="133"/>
      <c r="S210" s="133"/>
      <c r="T210" s="14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3" t="s">
        <v>79</v>
      </c>
      <c r="AU210" s="3" t="s">
        <v>70</v>
      </c>
    </row>
    <row r="211" s="16" customFormat="true" ht="21.75" hidden="false" customHeight="true" outlineLevel="0" collapsed="false">
      <c r="A211" s="12"/>
      <c r="B211" s="62"/>
      <c r="C211" s="124" t="s">
        <v>177</v>
      </c>
      <c r="D211" s="124" t="s">
        <v>73</v>
      </c>
      <c r="E211" s="125" t="s">
        <v>330</v>
      </c>
      <c r="F211" s="126" t="s">
        <v>331</v>
      </c>
      <c r="G211" s="127" t="s">
        <v>113</v>
      </c>
      <c r="H211" s="128" t="n">
        <v>3</v>
      </c>
      <c r="I211" s="129"/>
      <c r="J211" s="130" t="n">
        <f aca="false">ROUND(I211*H211,2)</f>
        <v>0</v>
      </c>
      <c r="K211" s="126" t="s">
        <v>218</v>
      </c>
      <c r="L211" s="13"/>
      <c r="M211" s="131"/>
      <c r="N211" s="132" t="s">
        <v>30</v>
      </c>
      <c r="O211" s="133"/>
      <c r="P211" s="134" t="n">
        <f aca="false">O211*H211</f>
        <v>0</v>
      </c>
      <c r="Q211" s="134" t="n">
        <v>0</v>
      </c>
      <c r="R211" s="134" t="n">
        <f aca="false">Q211*H211</f>
        <v>0</v>
      </c>
      <c r="S211" s="134" t="n">
        <v>0</v>
      </c>
      <c r="T211" s="135" t="n">
        <f aca="false">S211*H211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36" t="s">
        <v>78</v>
      </c>
      <c r="AT211" s="136" t="s">
        <v>73</v>
      </c>
      <c r="AU211" s="136" t="s">
        <v>70</v>
      </c>
      <c r="AY211" s="3" t="s">
        <v>72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70</v>
      </c>
      <c r="BK211" s="137" t="n">
        <f aca="false">ROUND(I211*H211,2)</f>
        <v>0</v>
      </c>
      <c r="BL211" s="3" t="s">
        <v>78</v>
      </c>
      <c r="BM211" s="136" t="s">
        <v>332</v>
      </c>
    </row>
    <row r="212" s="16" customFormat="true" ht="17.9" hidden="false" customHeight="false" outlineLevel="0" collapsed="false">
      <c r="A212" s="12"/>
      <c r="B212" s="62"/>
      <c r="C212" s="64"/>
      <c r="D212" s="138" t="s">
        <v>79</v>
      </c>
      <c r="E212" s="64"/>
      <c r="F212" s="139" t="s">
        <v>331</v>
      </c>
      <c r="G212" s="64"/>
      <c r="H212" s="64"/>
      <c r="I212" s="14"/>
      <c r="J212" s="64"/>
      <c r="K212" s="64"/>
      <c r="L212" s="13"/>
      <c r="M212" s="140"/>
      <c r="N212" s="141"/>
      <c r="O212" s="133"/>
      <c r="P212" s="133"/>
      <c r="Q212" s="133"/>
      <c r="R212" s="133"/>
      <c r="S212" s="133"/>
      <c r="T212" s="14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3" t="s">
        <v>79</v>
      </c>
      <c r="AU212" s="3" t="s">
        <v>70</v>
      </c>
    </row>
    <row r="213" s="16" customFormat="true" ht="16.5" hidden="false" customHeight="true" outlineLevel="0" collapsed="false">
      <c r="A213" s="12"/>
      <c r="B213" s="62"/>
      <c r="C213" s="124" t="s">
        <v>333</v>
      </c>
      <c r="D213" s="124" t="s">
        <v>73</v>
      </c>
      <c r="E213" s="125" t="s">
        <v>285</v>
      </c>
      <c r="F213" s="126" t="s">
        <v>286</v>
      </c>
      <c r="G213" s="127" t="s">
        <v>127</v>
      </c>
      <c r="H213" s="128" t="n">
        <v>1</v>
      </c>
      <c r="I213" s="129"/>
      <c r="J213" s="130" t="n">
        <f aca="false">ROUND(I213*H213,2)</f>
        <v>0</v>
      </c>
      <c r="K213" s="126" t="s">
        <v>218</v>
      </c>
      <c r="L213" s="13"/>
      <c r="M213" s="131"/>
      <c r="N213" s="132" t="s">
        <v>30</v>
      </c>
      <c r="O213" s="133"/>
      <c r="P213" s="134" t="n">
        <f aca="false">O213*H213</f>
        <v>0</v>
      </c>
      <c r="Q213" s="134" t="n">
        <v>0</v>
      </c>
      <c r="R213" s="134" t="n">
        <f aca="false">Q213*H213</f>
        <v>0</v>
      </c>
      <c r="S213" s="134" t="n">
        <v>0</v>
      </c>
      <c r="T213" s="135" t="n">
        <f aca="false">S213*H213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36" t="s">
        <v>78</v>
      </c>
      <c r="AT213" s="136" t="s">
        <v>73</v>
      </c>
      <c r="AU213" s="136" t="s">
        <v>70</v>
      </c>
      <c r="AY213" s="3" t="s">
        <v>72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70</v>
      </c>
      <c r="BK213" s="137" t="n">
        <f aca="false">ROUND(I213*H213,2)</f>
        <v>0</v>
      </c>
      <c r="BL213" s="3" t="s">
        <v>78</v>
      </c>
      <c r="BM213" s="136" t="s">
        <v>334</v>
      </c>
    </row>
    <row r="214" s="16" customFormat="true" ht="12.8" hidden="false" customHeight="false" outlineLevel="0" collapsed="false">
      <c r="A214" s="12"/>
      <c r="B214" s="62"/>
      <c r="C214" s="64"/>
      <c r="D214" s="138" t="s">
        <v>79</v>
      </c>
      <c r="E214" s="64"/>
      <c r="F214" s="139" t="s">
        <v>286</v>
      </c>
      <c r="G214" s="64"/>
      <c r="H214" s="64"/>
      <c r="I214" s="14"/>
      <c r="J214" s="64"/>
      <c r="K214" s="64"/>
      <c r="L214" s="13"/>
      <c r="M214" s="140"/>
      <c r="N214" s="141"/>
      <c r="O214" s="133"/>
      <c r="P214" s="133"/>
      <c r="Q214" s="133"/>
      <c r="R214" s="133"/>
      <c r="S214" s="133"/>
      <c r="T214" s="14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3" t="s">
        <v>79</v>
      </c>
      <c r="AU214" s="3" t="s">
        <v>70</v>
      </c>
    </row>
    <row r="215" s="16" customFormat="true" ht="16.5" hidden="false" customHeight="true" outlineLevel="0" collapsed="false">
      <c r="A215" s="12"/>
      <c r="B215" s="62"/>
      <c r="C215" s="124" t="s">
        <v>181</v>
      </c>
      <c r="D215" s="124" t="s">
        <v>73</v>
      </c>
      <c r="E215" s="125" t="s">
        <v>335</v>
      </c>
      <c r="F215" s="126" t="s">
        <v>336</v>
      </c>
      <c r="G215" s="127" t="s">
        <v>127</v>
      </c>
      <c r="H215" s="128" t="n">
        <v>4</v>
      </c>
      <c r="I215" s="129"/>
      <c r="J215" s="130" t="n">
        <f aca="false">ROUND(I215*H215,2)</f>
        <v>0</v>
      </c>
      <c r="K215" s="126" t="s">
        <v>86</v>
      </c>
      <c r="L215" s="13"/>
      <c r="M215" s="131"/>
      <c r="N215" s="132" t="s">
        <v>30</v>
      </c>
      <c r="O215" s="133"/>
      <c r="P215" s="134" t="n">
        <f aca="false">O215*H215</f>
        <v>0</v>
      </c>
      <c r="Q215" s="134" t="n">
        <v>0</v>
      </c>
      <c r="R215" s="134" t="n">
        <f aca="false">Q215*H215</f>
        <v>0</v>
      </c>
      <c r="S215" s="134" t="n">
        <v>0</v>
      </c>
      <c r="T215" s="135" t="n">
        <f aca="false">S215*H215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36" t="s">
        <v>78</v>
      </c>
      <c r="AT215" s="136" t="s">
        <v>73</v>
      </c>
      <c r="AU215" s="136" t="s">
        <v>70</v>
      </c>
      <c r="AY215" s="3" t="s">
        <v>72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70</v>
      </c>
      <c r="BK215" s="137" t="n">
        <f aca="false">ROUND(I215*H215,2)</f>
        <v>0</v>
      </c>
      <c r="BL215" s="3" t="s">
        <v>78</v>
      </c>
      <c r="BM215" s="136" t="s">
        <v>337</v>
      </c>
    </row>
    <row r="216" s="16" customFormat="true" ht="12.8" hidden="false" customHeight="false" outlineLevel="0" collapsed="false">
      <c r="A216" s="12"/>
      <c r="B216" s="62"/>
      <c r="C216" s="64"/>
      <c r="D216" s="138" t="s">
        <v>79</v>
      </c>
      <c r="E216" s="64"/>
      <c r="F216" s="139" t="s">
        <v>336</v>
      </c>
      <c r="G216" s="64"/>
      <c r="H216" s="64"/>
      <c r="I216" s="14"/>
      <c r="J216" s="64"/>
      <c r="K216" s="64"/>
      <c r="L216" s="13"/>
      <c r="M216" s="140"/>
      <c r="N216" s="141"/>
      <c r="O216" s="133"/>
      <c r="P216" s="133"/>
      <c r="Q216" s="133"/>
      <c r="R216" s="133"/>
      <c r="S216" s="133"/>
      <c r="T216" s="14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3" t="s">
        <v>79</v>
      </c>
      <c r="AU216" s="3" t="s">
        <v>70</v>
      </c>
    </row>
    <row r="217" s="16" customFormat="true" ht="16.5" hidden="false" customHeight="true" outlineLevel="0" collapsed="false">
      <c r="A217" s="12"/>
      <c r="B217" s="62"/>
      <c r="C217" s="124" t="s">
        <v>338</v>
      </c>
      <c r="D217" s="124" t="s">
        <v>73</v>
      </c>
      <c r="E217" s="125" t="s">
        <v>339</v>
      </c>
      <c r="F217" s="126" t="s">
        <v>340</v>
      </c>
      <c r="G217" s="127" t="s">
        <v>127</v>
      </c>
      <c r="H217" s="128" t="n">
        <v>6</v>
      </c>
      <c r="I217" s="129"/>
      <c r="J217" s="130" t="n">
        <f aca="false">ROUND(I217*H217,2)</f>
        <v>0</v>
      </c>
      <c r="K217" s="126" t="s">
        <v>86</v>
      </c>
      <c r="L217" s="13"/>
      <c r="M217" s="131"/>
      <c r="N217" s="132" t="s">
        <v>30</v>
      </c>
      <c r="O217" s="133"/>
      <c r="P217" s="134" t="n">
        <f aca="false">O217*H217</f>
        <v>0</v>
      </c>
      <c r="Q217" s="134" t="n">
        <v>0</v>
      </c>
      <c r="R217" s="134" t="n">
        <f aca="false">Q217*H217</f>
        <v>0</v>
      </c>
      <c r="S217" s="134" t="n">
        <v>0</v>
      </c>
      <c r="T217" s="135" t="n">
        <f aca="false">S217*H217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36" t="s">
        <v>78</v>
      </c>
      <c r="AT217" s="136" t="s">
        <v>73</v>
      </c>
      <c r="AU217" s="136" t="s">
        <v>70</v>
      </c>
      <c r="AY217" s="3" t="s">
        <v>72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70</v>
      </c>
      <c r="BK217" s="137" t="n">
        <f aca="false">ROUND(I217*H217,2)</f>
        <v>0</v>
      </c>
      <c r="BL217" s="3" t="s">
        <v>78</v>
      </c>
      <c r="BM217" s="136" t="s">
        <v>341</v>
      </c>
    </row>
    <row r="218" s="16" customFormat="true" ht="12.8" hidden="false" customHeight="false" outlineLevel="0" collapsed="false">
      <c r="A218" s="12"/>
      <c r="B218" s="62"/>
      <c r="C218" s="64"/>
      <c r="D218" s="138" t="s">
        <v>79</v>
      </c>
      <c r="E218" s="64"/>
      <c r="F218" s="139" t="s">
        <v>340</v>
      </c>
      <c r="G218" s="64"/>
      <c r="H218" s="64"/>
      <c r="I218" s="14"/>
      <c r="J218" s="64"/>
      <c r="K218" s="64"/>
      <c r="L218" s="13"/>
      <c r="M218" s="140"/>
      <c r="N218" s="141"/>
      <c r="O218" s="133"/>
      <c r="P218" s="133"/>
      <c r="Q218" s="133"/>
      <c r="R218" s="133"/>
      <c r="S218" s="133"/>
      <c r="T218" s="14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3" t="s">
        <v>79</v>
      </c>
      <c r="AU218" s="3" t="s">
        <v>70</v>
      </c>
    </row>
    <row r="219" s="16" customFormat="true" ht="16.5" hidden="false" customHeight="true" outlineLevel="0" collapsed="false">
      <c r="A219" s="12"/>
      <c r="B219" s="62"/>
      <c r="C219" s="124" t="s">
        <v>186</v>
      </c>
      <c r="D219" s="124" t="s">
        <v>73</v>
      </c>
      <c r="E219" s="125" t="s">
        <v>279</v>
      </c>
      <c r="F219" s="126" t="s">
        <v>280</v>
      </c>
      <c r="G219" s="127" t="s">
        <v>127</v>
      </c>
      <c r="H219" s="128" t="n">
        <v>5</v>
      </c>
      <c r="I219" s="129"/>
      <c r="J219" s="130" t="n">
        <f aca="false">ROUND(I219*H219,2)</f>
        <v>0</v>
      </c>
      <c r="K219" s="126" t="s">
        <v>218</v>
      </c>
      <c r="L219" s="13"/>
      <c r="M219" s="131"/>
      <c r="N219" s="132" t="s">
        <v>30</v>
      </c>
      <c r="O219" s="133"/>
      <c r="P219" s="134" t="n">
        <f aca="false">O219*H219</f>
        <v>0</v>
      </c>
      <c r="Q219" s="134" t="n">
        <v>0</v>
      </c>
      <c r="R219" s="134" t="n">
        <f aca="false">Q219*H219</f>
        <v>0</v>
      </c>
      <c r="S219" s="134" t="n">
        <v>0</v>
      </c>
      <c r="T219" s="135" t="n">
        <f aca="false">S219*H219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36" t="s">
        <v>78</v>
      </c>
      <c r="AT219" s="136" t="s">
        <v>73</v>
      </c>
      <c r="AU219" s="136" t="s">
        <v>70</v>
      </c>
      <c r="AY219" s="3" t="s">
        <v>72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70</v>
      </c>
      <c r="BK219" s="137" t="n">
        <f aca="false">ROUND(I219*H219,2)</f>
        <v>0</v>
      </c>
      <c r="BL219" s="3" t="s">
        <v>78</v>
      </c>
      <c r="BM219" s="136" t="s">
        <v>342</v>
      </c>
    </row>
    <row r="220" s="16" customFormat="true" ht="12.8" hidden="false" customHeight="false" outlineLevel="0" collapsed="false">
      <c r="A220" s="12"/>
      <c r="B220" s="62"/>
      <c r="C220" s="64"/>
      <c r="D220" s="138" t="s">
        <v>79</v>
      </c>
      <c r="E220" s="64"/>
      <c r="F220" s="139" t="s">
        <v>280</v>
      </c>
      <c r="G220" s="64"/>
      <c r="H220" s="64"/>
      <c r="I220" s="14"/>
      <c r="J220" s="64"/>
      <c r="K220" s="64"/>
      <c r="L220" s="13"/>
      <c r="M220" s="140"/>
      <c r="N220" s="141"/>
      <c r="O220" s="133"/>
      <c r="P220" s="133"/>
      <c r="Q220" s="133"/>
      <c r="R220" s="133"/>
      <c r="S220" s="133"/>
      <c r="T220" s="14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3" t="s">
        <v>79</v>
      </c>
      <c r="AU220" s="3" t="s">
        <v>70</v>
      </c>
    </row>
    <row r="221" s="16" customFormat="true" ht="16.5" hidden="false" customHeight="true" outlineLevel="0" collapsed="false">
      <c r="A221" s="12"/>
      <c r="B221" s="62"/>
      <c r="C221" s="124" t="s">
        <v>343</v>
      </c>
      <c r="D221" s="124" t="s">
        <v>73</v>
      </c>
      <c r="E221" s="125" t="s">
        <v>344</v>
      </c>
      <c r="F221" s="126" t="s">
        <v>345</v>
      </c>
      <c r="G221" s="127" t="s">
        <v>113</v>
      </c>
      <c r="H221" s="128" t="n">
        <v>10</v>
      </c>
      <c r="I221" s="129"/>
      <c r="J221" s="130" t="n">
        <f aca="false">ROUND(I221*H221,2)</f>
        <v>0</v>
      </c>
      <c r="K221" s="126" t="s">
        <v>218</v>
      </c>
      <c r="L221" s="13"/>
      <c r="M221" s="131"/>
      <c r="N221" s="132" t="s">
        <v>30</v>
      </c>
      <c r="O221" s="133"/>
      <c r="P221" s="134" t="n">
        <f aca="false">O221*H221</f>
        <v>0</v>
      </c>
      <c r="Q221" s="134" t="n">
        <v>0</v>
      </c>
      <c r="R221" s="134" t="n">
        <f aca="false">Q221*H221</f>
        <v>0</v>
      </c>
      <c r="S221" s="134" t="n">
        <v>0</v>
      </c>
      <c r="T221" s="135" t="n">
        <f aca="false">S221*H221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36" t="s">
        <v>78</v>
      </c>
      <c r="AT221" s="136" t="s">
        <v>73</v>
      </c>
      <c r="AU221" s="136" t="s">
        <v>70</v>
      </c>
      <c r="AY221" s="3" t="s">
        <v>72</v>
      </c>
      <c r="BE221" s="137" t="n">
        <f aca="false">IF(N221="základní",J221,0)</f>
        <v>0</v>
      </c>
      <c r="BF221" s="137" t="n">
        <f aca="false">IF(N221="snížená",J221,0)</f>
        <v>0</v>
      </c>
      <c r="BG221" s="137" t="n">
        <f aca="false">IF(N221="zákl. přenesená",J221,0)</f>
        <v>0</v>
      </c>
      <c r="BH221" s="137" t="n">
        <f aca="false">IF(N221="sníž. přenesená",J221,0)</f>
        <v>0</v>
      </c>
      <c r="BI221" s="137" t="n">
        <f aca="false">IF(N221="nulová",J221,0)</f>
        <v>0</v>
      </c>
      <c r="BJ221" s="3" t="s">
        <v>70</v>
      </c>
      <c r="BK221" s="137" t="n">
        <f aca="false">ROUND(I221*H221,2)</f>
        <v>0</v>
      </c>
      <c r="BL221" s="3" t="s">
        <v>78</v>
      </c>
      <c r="BM221" s="136" t="s">
        <v>346</v>
      </c>
    </row>
    <row r="222" s="16" customFormat="true" ht="12.8" hidden="false" customHeight="false" outlineLevel="0" collapsed="false">
      <c r="A222" s="12"/>
      <c r="B222" s="62"/>
      <c r="C222" s="64"/>
      <c r="D222" s="138" t="s">
        <v>79</v>
      </c>
      <c r="E222" s="64"/>
      <c r="F222" s="139" t="s">
        <v>345</v>
      </c>
      <c r="G222" s="64"/>
      <c r="H222" s="64"/>
      <c r="I222" s="14"/>
      <c r="J222" s="64"/>
      <c r="K222" s="64"/>
      <c r="L222" s="13"/>
      <c r="M222" s="140"/>
      <c r="N222" s="141"/>
      <c r="O222" s="133"/>
      <c r="P222" s="133"/>
      <c r="Q222" s="133"/>
      <c r="R222" s="133"/>
      <c r="S222" s="133"/>
      <c r="T222" s="14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3" t="s">
        <v>79</v>
      </c>
      <c r="AU222" s="3" t="s">
        <v>70</v>
      </c>
    </row>
    <row r="223" s="16" customFormat="true" ht="16.5" hidden="false" customHeight="true" outlineLevel="0" collapsed="false">
      <c r="A223" s="12"/>
      <c r="B223" s="62"/>
      <c r="C223" s="124" t="s">
        <v>190</v>
      </c>
      <c r="D223" s="124" t="s">
        <v>73</v>
      </c>
      <c r="E223" s="125" t="s">
        <v>307</v>
      </c>
      <c r="F223" s="126" t="s">
        <v>308</v>
      </c>
      <c r="G223" s="127" t="s">
        <v>309</v>
      </c>
      <c r="H223" s="128" t="n">
        <v>6</v>
      </c>
      <c r="I223" s="129"/>
      <c r="J223" s="130" t="n">
        <f aca="false">ROUND(I223*H223,2)</f>
        <v>0</v>
      </c>
      <c r="K223" s="126" t="s">
        <v>86</v>
      </c>
      <c r="L223" s="13"/>
      <c r="M223" s="131"/>
      <c r="N223" s="132" t="s">
        <v>30</v>
      </c>
      <c r="O223" s="133"/>
      <c r="P223" s="134" t="n">
        <f aca="false">O223*H223</f>
        <v>0</v>
      </c>
      <c r="Q223" s="134" t="n">
        <v>0</v>
      </c>
      <c r="R223" s="134" t="n">
        <f aca="false">Q223*H223</f>
        <v>0</v>
      </c>
      <c r="S223" s="134" t="n">
        <v>0</v>
      </c>
      <c r="T223" s="135" t="n">
        <f aca="false">S223*H223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36" t="s">
        <v>78</v>
      </c>
      <c r="AT223" s="136" t="s">
        <v>73</v>
      </c>
      <c r="AU223" s="136" t="s">
        <v>70</v>
      </c>
      <c r="AY223" s="3" t="s">
        <v>72</v>
      </c>
      <c r="BE223" s="137" t="n">
        <f aca="false">IF(N223="základní",J223,0)</f>
        <v>0</v>
      </c>
      <c r="BF223" s="137" t="n">
        <f aca="false">IF(N223="snížená",J223,0)</f>
        <v>0</v>
      </c>
      <c r="BG223" s="137" t="n">
        <f aca="false">IF(N223="zákl. přenesená",J223,0)</f>
        <v>0</v>
      </c>
      <c r="BH223" s="137" t="n">
        <f aca="false">IF(N223="sníž. přenesená",J223,0)</f>
        <v>0</v>
      </c>
      <c r="BI223" s="137" t="n">
        <f aca="false">IF(N223="nulová",J223,0)</f>
        <v>0</v>
      </c>
      <c r="BJ223" s="3" t="s">
        <v>70</v>
      </c>
      <c r="BK223" s="137" t="n">
        <f aca="false">ROUND(I223*H223,2)</f>
        <v>0</v>
      </c>
      <c r="BL223" s="3" t="s">
        <v>78</v>
      </c>
      <c r="BM223" s="136" t="s">
        <v>347</v>
      </c>
    </row>
    <row r="224" s="16" customFormat="true" ht="12.8" hidden="false" customHeight="false" outlineLevel="0" collapsed="false">
      <c r="A224" s="12"/>
      <c r="B224" s="62"/>
      <c r="C224" s="64"/>
      <c r="D224" s="138" t="s">
        <v>79</v>
      </c>
      <c r="E224" s="64"/>
      <c r="F224" s="139" t="s">
        <v>308</v>
      </c>
      <c r="G224" s="64"/>
      <c r="H224" s="64"/>
      <c r="I224" s="14"/>
      <c r="J224" s="64"/>
      <c r="K224" s="64"/>
      <c r="L224" s="13"/>
      <c r="M224" s="140"/>
      <c r="N224" s="141"/>
      <c r="O224" s="133"/>
      <c r="P224" s="133"/>
      <c r="Q224" s="133"/>
      <c r="R224" s="133"/>
      <c r="S224" s="133"/>
      <c r="T224" s="14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3" t="s">
        <v>79</v>
      </c>
      <c r="AU224" s="3" t="s">
        <v>70</v>
      </c>
    </row>
    <row r="225" s="16" customFormat="true" ht="21.75" hidden="false" customHeight="true" outlineLevel="0" collapsed="false">
      <c r="A225" s="12"/>
      <c r="B225" s="62"/>
      <c r="C225" s="124" t="s">
        <v>348</v>
      </c>
      <c r="D225" s="124" t="s">
        <v>73</v>
      </c>
      <c r="E225" s="125" t="s">
        <v>349</v>
      </c>
      <c r="F225" s="126" t="s">
        <v>350</v>
      </c>
      <c r="G225" s="127" t="s">
        <v>113</v>
      </c>
      <c r="H225" s="128" t="n">
        <v>10</v>
      </c>
      <c r="I225" s="129"/>
      <c r="J225" s="130" t="n">
        <f aca="false">ROUND(I225*H225,2)</f>
        <v>0</v>
      </c>
      <c r="K225" s="126" t="s">
        <v>218</v>
      </c>
      <c r="L225" s="13"/>
      <c r="M225" s="131"/>
      <c r="N225" s="132" t="s">
        <v>30</v>
      </c>
      <c r="O225" s="133"/>
      <c r="P225" s="134" t="n">
        <f aca="false">O225*H225</f>
        <v>0</v>
      </c>
      <c r="Q225" s="134" t="n">
        <v>0</v>
      </c>
      <c r="R225" s="134" t="n">
        <f aca="false">Q225*H225</f>
        <v>0</v>
      </c>
      <c r="S225" s="134" t="n">
        <v>0</v>
      </c>
      <c r="T225" s="135" t="n">
        <f aca="false">S225*H225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36" t="s">
        <v>78</v>
      </c>
      <c r="AT225" s="136" t="s">
        <v>73</v>
      </c>
      <c r="AU225" s="136" t="s">
        <v>70</v>
      </c>
      <c r="AY225" s="3" t="s">
        <v>72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70</v>
      </c>
      <c r="BK225" s="137" t="n">
        <f aca="false">ROUND(I225*H225,2)</f>
        <v>0</v>
      </c>
      <c r="BL225" s="3" t="s">
        <v>78</v>
      </c>
      <c r="BM225" s="136" t="s">
        <v>351</v>
      </c>
    </row>
    <row r="226" s="16" customFormat="true" ht="17.9" hidden="false" customHeight="false" outlineLevel="0" collapsed="false">
      <c r="A226" s="12"/>
      <c r="B226" s="62"/>
      <c r="C226" s="64"/>
      <c r="D226" s="138" t="s">
        <v>79</v>
      </c>
      <c r="E226" s="64"/>
      <c r="F226" s="139" t="s">
        <v>350</v>
      </c>
      <c r="G226" s="64"/>
      <c r="H226" s="64"/>
      <c r="I226" s="14"/>
      <c r="J226" s="64"/>
      <c r="K226" s="64"/>
      <c r="L226" s="13"/>
      <c r="M226" s="140"/>
      <c r="N226" s="141"/>
      <c r="O226" s="133"/>
      <c r="P226" s="133"/>
      <c r="Q226" s="133"/>
      <c r="R226" s="133"/>
      <c r="S226" s="133"/>
      <c r="T226" s="14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3" t="s">
        <v>79</v>
      </c>
      <c r="AU226" s="3" t="s">
        <v>70</v>
      </c>
    </row>
    <row r="227" s="16" customFormat="true" ht="16.5" hidden="false" customHeight="true" outlineLevel="0" collapsed="false">
      <c r="A227" s="12"/>
      <c r="B227" s="62"/>
      <c r="C227" s="124" t="s">
        <v>195</v>
      </c>
      <c r="D227" s="124" t="s">
        <v>73</v>
      </c>
      <c r="E227" s="125" t="s">
        <v>352</v>
      </c>
      <c r="F227" s="126" t="s">
        <v>353</v>
      </c>
      <c r="G227" s="127" t="s">
        <v>113</v>
      </c>
      <c r="H227" s="128" t="n">
        <v>10</v>
      </c>
      <c r="I227" s="129"/>
      <c r="J227" s="130" t="n">
        <f aca="false">ROUND(I227*H227,2)</f>
        <v>0</v>
      </c>
      <c r="K227" s="126" t="s">
        <v>86</v>
      </c>
      <c r="L227" s="13"/>
      <c r="M227" s="131"/>
      <c r="N227" s="132" t="s">
        <v>30</v>
      </c>
      <c r="O227" s="133"/>
      <c r="P227" s="134" t="n">
        <f aca="false">O227*H227</f>
        <v>0</v>
      </c>
      <c r="Q227" s="134" t="n">
        <v>0</v>
      </c>
      <c r="R227" s="134" t="n">
        <f aca="false">Q227*H227</f>
        <v>0</v>
      </c>
      <c r="S227" s="134" t="n">
        <v>0</v>
      </c>
      <c r="T227" s="135" t="n">
        <f aca="false">S227*H227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36" t="s">
        <v>78</v>
      </c>
      <c r="AT227" s="136" t="s">
        <v>73</v>
      </c>
      <c r="AU227" s="136" t="s">
        <v>70</v>
      </c>
      <c r="AY227" s="3" t="s">
        <v>72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70</v>
      </c>
      <c r="BK227" s="137" t="n">
        <f aca="false">ROUND(I227*H227,2)</f>
        <v>0</v>
      </c>
      <c r="BL227" s="3" t="s">
        <v>78</v>
      </c>
      <c r="BM227" s="136" t="s">
        <v>354</v>
      </c>
    </row>
    <row r="228" s="16" customFormat="true" ht="12.8" hidden="false" customHeight="false" outlineLevel="0" collapsed="false">
      <c r="A228" s="12"/>
      <c r="B228" s="62"/>
      <c r="C228" s="64"/>
      <c r="D228" s="138" t="s">
        <v>79</v>
      </c>
      <c r="E228" s="64"/>
      <c r="F228" s="139" t="s">
        <v>353</v>
      </c>
      <c r="G228" s="64"/>
      <c r="H228" s="64"/>
      <c r="I228" s="14"/>
      <c r="J228" s="64"/>
      <c r="K228" s="64"/>
      <c r="L228" s="13"/>
      <c r="M228" s="140"/>
      <c r="N228" s="141"/>
      <c r="O228" s="133"/>
      <c r="P228" s="133"/>
      <c r="Q228" s="133"/>
      <c r="R228" s="133"/>
      <c r="S228" s="133"/>
      <c r="T228" s="14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3" t="s">
        <v>79</v>
      </c>
      <c r="AU228" s="3" t="s">
        <v>70</v>
      </c>
    </row>
    <row r="229" s="16" customFormat="true" ht="21.75" hidden="false" customHeight="true" outlineLevel="0" collapsed="false">
      <c r="A229" s="12"/>
      <c r="B229" s="62"/>
      <c r="C229" s="124" t="s">
        <v>355</v>
      </c>
      <c r="D229" s="124" t="s">
        <v>73</v>
      </c>
      <c r="E229" s="125" t="s">
        <v>258</v>
      </c>
      <c r="F229" s="126" t="s">
        <v>259</v>
      </c>
      <c r="G229" s="127" t="s">
        <v>241</v>
      </c>
      <c r="H229" s="128" t="n">
        <v>1</v>
      </c>
      <c r="I229" s="129"/>
      <c r="J229" s="130" t="n">
        <f aca="false">ROUND(I229*H229,2)</f>
        <v>0</v>
      </c>
      <c r="K229" s="126" t="s">
        <v>86</v>
      </c>
      <c r="L229" s="13"/>
      <c r="M229" s="131"/>
      <c r="N229" s="132" t="s">
        <v>30</v>
      </c>
      <c r="O229" s="133"/>
      <c r="P229" s="134" t="n">
        <f aca="false">O229*H229</f>
        <v>0</v>
      </c>
      <c r="Q229" s="134" t="n">
        <v>0</v>
      </c>
      <c r="R229" s="134" t="n">
        <f aca="false">Q229*H229</f>
        <v>0</v>
      </c>
      <c r="S229" s="134" t="n">
        <v>0</v>
      </c>
      <c r="T229" s="135" t="n">
        <f aca="false">S229*H229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36" t="s">
        <v>78</v>
      </c>
      <c r="AT229" s="136" t="s">
        <v>73</v>
      </c>
      <c r="AU229" s="136" t="s">
        <v>70</v>
      </c>
      <c r="AY229" s="3" t="s">
        <v>72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70</v>
      </c>
      <c r="BK229" s="137" t="n">
        <f aca="false">ROUND(I229*H229,2)</f>
        <v>0</v>
      </c>
      <c r="BL229" s="3" t="s">
        <v>78</v>
      </c>
      <c r="BM229" s="136" t="s">
        <v>356</v>
      </c>
    </row>
    <row r="230" s="16" customFormat="true" ht="17.9" hidden="false" customHeight="false" outlineLevel="0" collapsed="false">
      <c r="A230" s="12"/>
      <c r="B230" s="62"/>
      <c r="C230" s="64"/>
      <c r="D230" s="138" t="s">
        <v>79</v>
      </c>
      <c r="E230" s="64"/>
      <c r="F230" s="139" t="s">
        <v>259</v>
      </c>
      <c r="G230" s="64"/>
      <c r="H230" s="64"/>
      <c r="I230" s="14"/>
      <c r="J230" s="64"/>
      <c r="K230" s="64"/>
      <c r="L230" s="13"/>
      <c r="M230" s="140"/>
      <c r="N230" s="141"/>
      <c r="O230" s="133"/>
      <c r="P230" s="133"/>
      <c r="Q230" s="133"/>
      <c r="R230" s="133"/>
      <c r="S230" s="133"/>
      <c r="T230" s="14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3" t="s">
        <v>79</v>
      </c>
      <c r="AU230" s="3" t="s">
        <v>70</v>
      </c>
    </row>
    <row r="231" s="16" customFormat="true" ht="21.75" hidden="false" customHeight="true" outlineLevel="0" collapsed="false">
      <c r="A231" s="12"/>
      <c r="B231" s="62"/>
      <c r="C231" s="124" t="s">
        <v>197</v>
      </c>
      <c r="D231" s="124" t="s">
        <v>73</v>
      </c>
      <c r="E231" s="125" t="s">
        <v>357</v>
      </c>
      <c r="F231" s="126" t="s">
        <v>358</v>
      </c>
      <c r="G231" s="127" t="s">
        <v>241</v>
      </c>
      <c r="H231" s="128" t="n">
        <v>1</v>
      </c>
      <c r="I231" s="129"/>
      <c r="J231" s="130" t="n">
        <f aca="false">ROUND(I231*H231,2)</f>
        <v>0</v>
      </c>
      <c r="K231" s="126" t="s">
        <v>86</v>
      </c>
      <c r="L231" s="13"/>
      <c r="M231" s="131"/>
      <c r="N231" s="132" t="s">
        <v>30</v>
      </c>
      <c r="O231" s="133"/>
      <c r="P231" s="134" t="n">
        <f aca="false">O231*H231</f>
        <v>0</v>
      </c>
      <c r="Q231" s="134" t="n">
        <v>0</v>
      </c>
      <c r="R231" s="134" t="n">
        <f aca="false">Q231*H231</f>
        <v>0</v>
      </c>
      <c r="S231" s="134" t="n">
        <v>0</v>
      </c>
      <c r="T231" s="135" t="n">
        <f aca="false">S231*H231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36" t="s">
        <v>78</v>
      </c>
      <c r="AT231" s="136" t="s">
        <v>73</v>
      </c>
      <c r="AU231" s="136" t="s">
        <v>70</v>
      </c>
      <c r="AY231" s="3" t="s">
        <v>72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70</v>
      </c>
      <c r="BK231" s="137" t="n">
        <f aca="false">ROUND(I231*H231,2)</f>
        <v>0</v>
      </c>
      <c r="BL231" s="3" t="s">
        <v>78</v>
      </c>
      <c r="BM231" s="136" t="s">
        <v>359</v>
      </c>
    </row>
    <row r="232" s="16" customFormat="true" ht="17.9" hidden="false" customHeight="false" outlineLevel="0" collapsed="false">
      <c r="A232" s="12"/>
      <c r="B232" s="62"/>
      <c r="C232" s="64"/>
      <c r="D232" s="138" t="s">
        <v>79</v>
      </c>
      <c r="E232" s="64"/>
      <c r="F232" s="139" t="s">
        <v>358</v>
      </c>
      <c r="G232" s="64"/>
      <c r="H232" s="64"/>
      <c r="I232" s="14"/>
      <c r="J232" s="64"/>
      <c r="K232" s="64"/>
      <c r="L232" s="13"/>
      <c r="M232" s="140"/>
      <c r="N232" s="141"/>
      <c r="O232" s="133"/>
      <c r="P232" s="133"/>
      <c r="Q232" s="133"/>
      <c r="R232" s="133"/>
      <c r="S232" s="133"/>
      <c r="T232" s="14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3" t="s">
        <v>79</v>
      </c>
      <c r="AU232" s="3" t="s">
        <v>70</v>
      </c>
    </row>
    <row r="233" s="16" customFormat="true" ht="16.5" hidden="false" customHeight="true" outlineLevel="0" collapsed="false">
      <c r="A233" s="12"/>
      <c r="B233" s="62"/>
      <c r="C233" s="124" t="s">
        <v>360</v>
      </c>
      <c r="D233" s="124" t="s">
        <v>73</v>
      </c>
      <c r="E233" s="125" t="s">
        <v>361</v>
      </c>
      <c r="F233" s="126" t="s">
        <v>362</v>
      </c>
      <c r="G233" s="127" t="s">
        <v>305</v>
      </c>
      <c r="H233" s="128" t="n">
        <v>1</v>
      </c>
      <c r="I233" s="129"/>
      <c r="J233" s="130" t="n">
        <f aca="false">ROUND(I233*H233,2)</f>
        <v>0</v>
      </c>
      <c r="K233" s="126" t="s">
        <v>218</v>
      </c>
      <c r="L233" s="13"/>
      <c r="M233" s="131"/>
      <c r="N233" s="132" t="s">
        <v>30</v>
      </c>
      <c r="O233" s="133"/>
      <c r="P233" s="134" t="n">
        <f aca="false">O233*H233</f>
        <v>0</v>
      </c>
      <c r="Q233" s="134" t="n">
        <v>0</v>
      </c>
      <c r="R233" s="134" t="n">
        <f aca="false">Q233*H233</f>
        <v>0</v>
      </c>
      <c r="S233" s="134" t="n">
        <v>0</v>
      </c>
      <c r="T233" s="135" t="n">
        <f aca="false">S233*H233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36" t="s">
        <v>78</v>
      </c>
      <c r="AT233" s="136" t="s">
        <v>73</v>
      </c>
      <c r="AU233" s="136" t="s">
        <v>70</v>
      </c>
      <c r="AY233" s="3" t="s">
        <v>72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70</v>
      </c>
      <c r="BK233" s="137" t="n">
        <f aca="false">ROUND(I233*H233,2)</f>
        <v>0</v>
      </c>
      <c r="BL233" s="3" t="s">
        <v>78</v>
      </c>
      <c r="BM233" s="136" t="s">
        <v>363</v>
      </c>
    </row>
    <row r="234" s="16" customFormat="true" ht="12.8" hidden="false" customHeight="false" outlineLevel="0" collapsed="false">
      <c r="A234" s="12"/>
      <c r="B234" s="62"/>
      <c r="C234" s="64"/>
      <c r="D234" s="138" t="s">
        <v>79</v>
      </c>
      <c r="E234" s="64"/>
      <c r="F234" s="139" t="s">
        <v>364</v>
      </c>
      <c r="G234" s="64"/>
      <c r="H234" s="64"/>
      <c r="I234" s="14"/>
      <c r="J234" s="64"/>
      <c r="K234" s="64"/>
      <c r="L234" s="13"/>
      <c r="M234" s="140"/>
      <c r="N234" s="141"/>
      <c r="O234" s="133"/>
      <c r="P234" s="133"/>
      <c r="Q234" s="133"/>
      <c r="R234" s="133"/>
      <c r="S234" s="133"/>
      <c r="T234" s="14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3" t="s">
        <v>79</v>
      </c>
      <c r="AU234" s="3" t="s">
        <v>70</v>
      </c>
    </row>
    <row r="235" s="16" customFormat="true" ht="16.5" hidden="false" customHeight="true" outlineLevel="0" collapsed="false">
      <c r="A235" s="12"/>
      <c r="B235" s="62"/>
      <c r="C235" s="124" t="s">
        <v>200</v>
      </c>
      <c r="D235" s="124" t="s">
        <v>73</v>
      </c>
      <c r="E235" s="125" t="s">
        <v>365</v>
      </c>
      <c r="F235" s="126" t="s">
        <v>366</v>
      </c>
      <c r="G235" s="127" t="s">
        <v>305</v>
      </c>
      <c r="H235" s="128" t="n">
        <v>1</v>
      </c>
      <c r="I235" s="129"/>
      <c r="J235" s="130" t="n">
        <f aca="false">ROUND(I235*H235,2)</f>
        <v>0</v>
      </c>
      <c r="K235" s="126" t="s">
        <v>86</v>
      </c>
      <c r="L235" s="13"/>
      <c r="M235" s="131"/>
      <c r="N235" s="132" t="s">
        <v>30</v>
      </c>
      <c r="O235" s="133"/>
      <c r="P235" s="134" t="n">
        <f aca="false">O235*H235</f>
        <v>0</v>
      </c>
      <c r="Q235" s="134" t="n">
        <v>0</v>
      </c>
      <c r="R235" s="134" t="n">
        <f aca="false">Q235*H235</f>
        <v>0</v>
      </c>
      <c r="S235" s="134" t="n">
        <v>0</v>
      </c>
      <c r="T235" s="135" t="n">
        <f aca="false">S235*H235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36" t="s">
        <v>78</v>
      </c>
      <c r="AT235" s="136" t="s">
        <v>73</v>
      </c>
      <c r="AU235" s="136" t="s">
        <v>70</v>
      </c>
      <c r="AY235" s="3" t="s">
        <v>72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70</v>
      </c>
      <c r="BK235" s="137" t="n">
        <f aca="false">ROUND(I235*H235,2)</f>
        <v>0</v>
      </c>
      <c r="BL235" s="3" t="s">
        <v>78</v>
      </c>
      <c r="BM235" s="136" t="s">
        <v>367</v>
      </c>
    </row>
    <row r="236" s="16" customFormat="true" ht="12.8" hidden="false" customHeight="false" outlineLevel="0" collapsed="false">
      <c r="A236" s="12"/>
      <c r="B236" s="62"/>
      <c r="C236" s="64"/>
      <c r="D236" s="138" t="s">
        <v>79</v>
      </c>
      <c r="E236" s="64"/>
      <c r="F236" s="139" t="s">
        <v>366</v>
      </c>
      <c r="G236" s="64"/>
      <c r="H236" s="64"/>
      <c r="I236" s="14"/>
      <c r="J236" s="64"/>
      <c r="K236" s="64"/>
      <c r="L236" s="13"/>
      <c r="M236" s="140"/>
      <c r="N236" s="141"/>
      <c r="O236" s="133"/>
      <c r="P236" s="133"/>
      <c r="Q236" s="133"/>
      <c r="R236" s="133"/>
      <c r="S236" s="133"/>
      <c r="T236" s="14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3" t="s">
        <v>79</v>
      </c>
      <c r="AU236" s="3" t="s">
        <v>70</v>
      </c>
    </row>
    <row r="237" s="16" customFormat="true" ht="16.5" hidden="false" customHeight="true" outlineLevel="0" collapsed="false">
      <c r="A237" s="12"/>
      <c r="B237" s="62"/>
      <c r="C237" s="124" t="s">
        <v>368</v>
      </c>
      <c r="D237" s="124" t="s">
        <v>73</v>
      </c>
      <c r="E237" s="125" t="s">
        <v>369</v>
      </c>
      <c r="F237" s="126" t="s">
        <v>370</v>
      </c>
      <c r="G237" s="127" t="s">
        <v>317</v>
      </c>
      <c r="H237" s="159" t="n">
        <v>2</v>
      </c>
      <c r="I237" s="129"/>
      <c r="J237" s="130" t="n">
        <f aca="false">ROUND(I237*H237,2)</f>
        <v>0</v>
      </c>
      <c r="K237" s="126" t="s">
        <v>86</v>
      </c>
      <c r="L237" s="13"/>
      <c r="M237" s="131"/>
      <c r="N237" s="132" t="s">
        <v>30</v>
      </c>
      <c r="O237" s="133"/>
      <c r="P237" s="134" t="n">
        <f aca="false">O237*H237</f>
        <v>0</v>
      </c>
      <c r="Q237" s="134" t="n">
        <v>0</v>
      </c>
      <c r="R237" s="134" t="n">
        <f aca="false">Q237*H237</f>
        <v>0</v>
      </c>
      <c r="S237" s="134" t="n">
        <v>0</v>
      </c>
      <c r="T237" s="135" t="n">
        <f aca="false">S237*H237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36" t="s">
        <v>78</v>
      </c>
      <c r="AT237" s="136" t="s">
        <v>73</v>
      </c>
      <c r="AU237" s="136" t="s">
        <v>70</v>
      </c>
      <c r="AY237" s="3" t="s">
        <v>72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70</v>
      </c>
      <c r="BK237" s="137" t="n">
        <f aca="false">ROUND(I237*H237,2)</f>
        <v>0</v>
      </c>
      <c r="BL237" s="3" t="s">
        <v>78</v>
      </c>
      <c r="BM237" s="136" t="s">
        <v>371</v>
      </c>
    </row>
    <row r="238" s="16" customFormat="true" ht="11.25" hidden="false" customHeight="false" outlineLevel="0" collapsed="false">
      <c r="A238" s="12"/>
      <c r="B238" s="62"/>
      <c r="C238" s="64"/>
      <c r="D238" s="138" t="s">
        <v>79</v>
      </c>
      <c r="E238" s="64"/>
      <c r="F238" s="139" t="s">
        <v>370</v>
      </c>
      <c r="G238" s="64"/>
      <c r="H238" s="64"/>
      <c r="I238" s="14"/>
      <c r="J238" s="64"/>
      <c r="K238" s="64"/>
      <c r="L238" s="13"/>
      <c r="M238" s="155"/>
      <c r="N238" s="156"/>
      <c r="O238" s="157"/>
      <c r="P238" s="157"/>
      <c r="Q238" s="157"/>
      <c r="R238" s="157"/>
      <c r="S238" s="157"/>
      <c r="T238" s="158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3" t="s">
        <v>79</v>
      </c>
      <c r="AU238" s="3" t="s">
        <v>70</v>
      </c>
    </row>
    <row r="239" s="16" customFormat="true" ht="6.95" hidden="false" customHeight="true" outlineLevel="0" collapsed="false">
      <c r="A239" s="12"/>
      <c r="B239" s="87"/>
      <c r="C239" s="88"/>
      <c r="D239" s="88"/>
      <c r="E239" s="88"/>
      <c r="F239" s="88"/>
      <c r="G239" s="88"/>
      <c r="H239" s="88"/>
      <c r="I239" s="58"/>
      <c r="J239" s="88"/>
      <c r="K239" s="88"/>
      <c r="L239" s="13"/>
      <c r="M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</row>
  </sheetData>
  <sheetProtection sheet="true" objects="true" scenarios="true" formatColumns="false" formatRows="false" autoFilter="false"/>
  <autoFilter ref="C117:K238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true" verticalCentered="false"/>
  <pageMargins left="0.39375" right="0.39375" top="0.39375" bottom="0.39375" header="0.511805555555555" footer="0"/>
  <pageSetup paperSize="9" scale="100" fitToWidth="1" fitToHeight="999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2020-04-08T15:34:15Z</dcterms:created>
  <dc:creator>michalo</dc:creator>
  <dc:description/>
  <dc:language>cs-CZ</dc:language>
  <cp:lastModifiedBy/>
  <dcterms:modified xsi:type="dcterms:W3CDTF">2021-06-29T13:19:22Z</dcterms:modified>
  <cp:revision>15</cp:revision>
  <dc:subject/>
  <dc:title/>
</cp:coreProperties>
</file>